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0" windowWidth="2100" windowHeight="1185" tabRatio="992"/>
  </bookViews>
  <sheets>
    <sheet name="Газ." sheetId="1" r:id="rId1"/>
    <sheet name="Физ." sheetId="5" r:id="rId2"/>
    <sheet name="Хим." sheetId="6" r:id="rId3"/>
    <sheet name="Каучук" sheetId="11" r:id="rId4"/>
    <sheet name="Труб. изол." sheetId="16" r:id="rId5"/>
    <sheet name="Труб.ппу" sheetId="9" r:id="rId6"/>
    <sheet name="труб.базальт" sheetId="18" r:id="rId7"/>
    <sheet name="труб.ппс" sheetId="23" r:id="rId8"/>
    <sheet name="опалубка" sheetId="19" r:id="rId9"/>
    <sheet name="Аксесуары" sheetId="10" r:id="rId10"/>
    <sheet name="ленты оконные" sheetId="21" r:id="rId11"/>
    <sheet name="Утеплители" sheetId="13" r:id="rId12"/>
    <sheet name="Гидроизоляция" sheetId="14" r:id="rId13"/>
    <sheet name="Коврики" sheetId="15" r:id="rId14"/>
    <sheet name="вибро изоляция" sheetId="17" r:id="rId15"/>
    <sheet name="ева" sheetId="22" r:id="rId16"/>
  </sheets>
  <definedNames>
    <definedName name="курс">Хим.!#REF!</definedName>
    <definedName name="курс_доллар">Аксесуары!#REF!</definedName>
  </definedNames>
  <calcPr calcId="125725" refMode="R1C1"/>
</workbook>
</file>

<file path=xl/calcChain.xml><?xml version="1.0" encoding="utf-8"?>
<calcChain xmlns="http://schemas.openxmlformats.org/spreadsheetml/2006/main">
  <c r="E7" i="17"/>
  <c r="E33" i="13"/>
  <c r="E32"/>
  <c r="D33"/>
  <c r="D32"/>
  <c r="D31"/>
  <c r="E31"/>
  <c r="E30"/>
  <c r="D30"/>
  <c r="D29"/>
  <c r="E29"/>
  <c r="D28"/>
  <c r="E28"/>
  <c r="D27"/>
  <c r="E27"/>
  <c r="D26"/>
  <c r="E26"/>
  <c r="E25"/>
  <c r="D25"/>
  <c r="E24"/>
  <c r="D24"/>
  <c r="E23"/>
  <c r="D23"/>
  <c r="E22"/>
  <c r="D22"/>
  <c r="E21"/>
  <c r="D21"/>
  <c r="E20"/>
  <c r="D20"/>
  <c r="E19"/>
  <c r="D19"/>
  <c r="E48" i="22"/>
  <c r="E47"/>
  <c r="E46"/>
  <c r="E43"/>
  <c r="E42"/>
  <c r="E41"/>
  <c r="E40"/>
  <c r="E39"/>
  <c r="E38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1"/>
  <c r="E10"/>
  <c r="E9"/>
  <c r="E8"/>
  <c r="E7"/>
  <c r="E6"/>
  <c r="E5"/>
  <c r="D28" i="14"/>
  <c r="E28" s="1"/>
  <c r="D25"/>
  <c r="E25" s="1"/>
  <c r="D23"/>
  <c r="E23" s="1"/>
  <c r="D27"/>
  <c r="E27" s="1"/>
  <c r="D24"/>
  <c r="E24" s="1"/>
  <c r="D26"/>
  <c r="E26" s="1"/>
</calcChain>
</file>

<file path=xl/comments1.xml><?xml version="1.0" encoding="utf-8"?>
<comments xmlns="http://schemas.openxmlformats.org/spreadsheetml/2006/main">
  <authors>
    <author>Valery Primachenko</author>
  </authors>
  <commentList>
    <comment ref="A24" authorId="0">
      <text>
        <r>
          <rPr>
            <sz val="9"/>
            <color indexed="81"/>
            <rFont val="Tahoma"/>
            <family val="2"/>
            <charset val="204"/>
          </rPr>
          <t>Пластичная однородная масса герметика в виде шнура диаметром 5 мм, покрытая с двух сторон антиадгезионной бумагой. На одном отрезе антиадгезионной бумаги размещается пять шнуров длиной 0,5 м.</t>
        </r>
      </text>
    </comment>
    <comment ref="A25" authorId="0">
      <text>
        <r>
          <rPr>
            <sz val="9"/>
            <color indexed="81"/>
            <rFont val="Tahoma"/>
            <family val="2"/>
            <charset val="204"/>
          </rPr>
          <t>Пластичная однородная масса герметика в виде шнура диаметром 5 мм, покрытая с двух сторон антиадгезионной бумагой. На одном отрезе антиадгезионной бумаги размещается пять шнуров длиной 0,5 м.</t>
        </r>
      </text>
    </comment>
    <comment ref="A26" authorId="0">
      <text>
        <r>
          <rPr>
            <sz val="9"/>
            <color indexed="81"/>
            <rFont val="Tahoma"/>
            <family val="2"/>
            <charset val="204"/>
          </rPr>
          <t>Пластичная однородная масса герметика в виде шнура диаметром 8 мм, покрытая с двух сторон антиадгезионной бумагой. На одном отрезе антиадгезионной бумаги размещается пять шнуров длиной 0,5 м.</t>
        </r>
      </text>
    </comment>
    <comment ref="A27" authorId="0">
      <text>
        <r>
          <rPr>
            <sz val="9"/>
            <color indexed="81"/>
            <rFont val="Tahoma"/>
            <family val="2"/>
            <charset val="204"/>
          </rPr>
          <t>Пластичная однородная масса герметика в виде шнура диаметром 8 мм, покрытая с двух сторон антиадгезионной бумагой. На одном отрезе антиадгезионной бумаги размещается пять шнуров длиной 0,5 м.</t>
        </r>
      </text>
    </comment>
  </commentList>
</comments>
</file>

<file path=xl/comments2.xml><?xml version="1.0" encoding="utf-8"?>
<comments xmlns="http://schemas.openxmlformats.org/spreadsheetml/2006/main">
  <authors>
    <author>Valery Primachenko</author>
  </authors>
  <commentList>
    <comment ref="A44" authorId="0">
      <text>
        <r>
          <rPr>
            <b/>
            <sz val="9"/>
            <color indexed="81"/>
            <rFont val="Tahoma"/>
            <family val="2"/>
            <charset val="204"/>
          </rPr>
          <t>Valery Primachenko:</t>
        </r>
        <r>
          <rPr>
            <sz val="9"/>
            <color indexed="81"/>
            <rFont val="Tahoma"/>
            <family val="2"/>
            <charset val="204"/>
          </rPr>
          <t xml:space="preserve">
Бентонитовый шнур ГИДРОСТОП
Характеристика данного продукта
ГИДРОСТОП представляет собой пластичную бентонито-каучуковую ленту, которая предназначена для
последующей изоляции технологических швов, появляющихся при бетонировании, а также проходов для
коммуникаций в конструкциях. Набухание этой ленты способно обеспечить долговременное уплотнение стыка
после того, как туда проникает вода. Основной составляющей лент ГИДРОСТОП является бентонит натрия,
который набухает под влиянием воды и достигает в свободном состоянии больше 16-кратного объема.
Размещение данной ленты в закрытом бетонном пространстве способно ограничить свободу набухания, а тот
гель, которые появляется после гидратации, представляет собой достаточно активный водостойкий барьер.
Благодаря большому давлению набухания,  раковины, а также имеющиеся в бетоне возле самой ленты,
трещины способны уплотняться и наполняться. ГИДРОСТОП может выдержать значительное
гидростатическое давление (даже вплоть до 70-метрового водного столба в зависимости от типа) не только лишь
при условии постоянного присутствия воды, но также и в таких циклах, как гидратация-высыхание.</t>
        </r>
      </text>
    </comment>
  </commentList>
</comments>
</file>

<file path=xl/sharedStrings.xml><?xml version="1.0" encoding="utf-8"?>
<sst xmlns="http://schemas.openxmlformats.org/spreadsheetml/2006/main" count="1704" uniqueCount="1167">
  <si>
    <t>Полотно 10 мм</t>
  </si>
  <si>
    <t>От рулона, грн с НДС</t>
  </si>
  <si>
    <t xml:space="preserve">Марка </t>
  </si>
  <si>
    <t>Толщина, мм</t>
  </si>
  <si>
    <t>1,05Х50=52,5</t>
  </si>
  <si>
    <t>1Х2=2</t>
  </si>
  <si>
    <t>1Х50=50</t>
  </si>
  <si>
    <t>Полотно 0,8мм</t>
  </si>
  <si>
    <t>Полотно 1 мм</t>
  </si>
  <si>
    <t>Полотно 2 мм</t>
  </si>
  <si>
    <t>Полотно 3 мм</t>
  </si>
  <si>
    <t>Полотно 4 мм</t>
  </si>
  <si>
    <t>Полотно 5 мм</t>
  </si>
  <si>
    <t>Полотно 8 мм</t>
  </si>
  <si>
    <t>Полотно 20 мм</t>
  </si>
  <si>
    <t>Полотно 30 мм</t>
  </si>
  <si>
    <t>Полотно 40 мм</t>
  </si>
  <si>
    <t>Полотно 50 мм</t>
  </si>
  <si>
    <t>Лента демферная</t>
  </si>
  <si>
    <t xml:space="preserve">ГАЗОВСПЕНЕННЫЕ ПОЛИЭТИЛЕНЫ ИЗОЛОН </t>
  </si>
  <si>
    <t>ГАЗОВСПЕНЕННЫЕ ПОЛИЭТИЛЕНЫ пр-ва УКРАИНА</t>
  </si>
  <si>
    <t>Цены для рулонного материала указаны за м.кв. для листового за лист в ГРН.</t>
  </si>
  <si>
    <t>Листовой</t>
  </si>
  <si>
    <t xml:space="preserve">Полотно фольгированное 02 </t>
  </si>
  <si>
    <t>Полотно фольгированное 03</t>
  </si>
  <si>
    <t>Полотно фольгированное 04</t>
  </si>
  <si>
    <t>Полотно фольгированное 05</t>
  </si>
  <si>
    <t>Полотно фольгированное 08</t>
  </si>
  <si>
    <t>Полотно фольгированное 10</t>
  </si>
  <si>
    <t xml:space="preserve">Полотно ламинированное 02 </t>
  </si>
  <si>
    <t>Полотно ламинированное 03</t>
  </si>
  <si>
    <t>Полотно ламинированное 04</t>
  </si>
  <si>
    <t>Полотно ламинированное 05</t>
  </si>
  <si>
    <t>Полотно ламинированное 08</t>
  </si>
  <si>
    <t>Полотно ламинированное 10</t>
  </si>
  <si>
    <t xml:space="preserve">Полотно ламинированное с двух сторон 02 </t>
  </si>
  <si>
    <t>Полотно ламинированное с двух сторон 03</t>
  </si>
  <si>
    <t>Полотно ламинированное с двух сторон 04</t>
  </si>
  <si>
    <t>Полотно ламинированное с двух сторон 05</t>
  </si>
  <si>
    <t>Полотно ламинированное с двух сторон 08</t>
  </si>
  <si>
    <t>Полотно ламинированное с двух сторон 10</t>
  </si>
  <si>
    <t>Полотно фольгированное самоклеющееся 03</t>
  </si>
  <si>
    <t>Полотно фольгированное самоклеющееся 05</t>
  </si>
  <si>
    <t>Полотно фольгированное самоклеющееся 08</t>
  </si>
  <si>
    <t>Полотно фольгированное самоклеющееся 10</t>
  </si>
  <si>
    <t xml:space="preserve">ФИЗИЧЕСКИ СШИТЫЕ ПОЛИЭТИЛЕНЫ ИЗОЛОН </t>
  </si>
  <si>
    <t>Изолон 500 рулонный</t>
  </si>
  <si>
    <t>Плотность 200 кг/м.куб</t>
  </si>
  <si>
    <t>0,8х150=120</t>
  </si>
  <si>
    <t>Плотность 100 кг/м.куб</t>
  </si>
  <si>
    <t>1,3х300=390</t>
  </si>
  <si>
    <t>1,3х200=260</t>
  </si>
  <si>
    <t>Плотность 66 кг/м.куб</t>
  </si>
  <si>
    <t>1,5х200=300</t>
  </si>
  <si>
    <t>1,5х120=180</t>
  </si>
  <si>
    <t>1,5х60=90</t>
  </si>
  <si>
    <t>Плотность 33 кг/м.куб</t>
  </si>
  <si>
    <t>1,5х170=255</t>
  </si>
  <si>
    <t>1,5х130=195</t>
  </si>
  <si>
    <t>1,5х100=150</t>
  </si>
  <si>
    <t>1,5х50=75</t>
  </si>
  <si>
    <t>2х1,4=2,8</t>
  </si>
  <si>
    <t>1х2=2</t>
  </si>
  <si>
    <t>Изолон 500 листовой</t>
  </si>
  <si>
    <t xml:space="preserve">Изолон 500 фольгированный </t>
  </si>
  <si>
    <t>1,2х300=360</t>
  </si>
  <si>
    <t>1,2х230=276</t>
  </si>
  <si>
    <t>1,2х200=240</t>
  </si>
  <si>
    <t>1,2х100=120</t>
  </si>
  <si>
    <t>1,2х80=96</t>
  </si>
  <si>
    <t>Изолон 500 самоклеющийся</t>
  </si>
  <si>
    <t>1х30=30</t>
  </si>
  <si>
    <t>1х20=20</t>
  </si>
  <si>
    <t>1х10=10</t>
  </si>
  <si>
    <t>Изолон 500 самоклеющийся с двух сторон</t>
  </si>
  <si>
    <t>Изолонтейп 3005 В2Б2</t>
  </si>
  <si>
    <t>Изолон 500 фольгированный самоклеющийся</t>
  </si>
  <si>
    <t xml:space="preserve">Изолонтейп 3008 ВБ, дубл. фольг.пл. </t>
  </si>
  <si>
    <t xml:space="preserve">Изолонтейп 3003 ВБ, дубл. фольг.пл. </t>
  </si>
  <si>
    <t xml:space="preserve">Изолонтейп 3004 ВБ, дубл. фольг.пл. </t>
  </si>
  <si>
    <t xml:space="preserve">Изолонтейп 3005 ВБ, дубл. фольг.пл. </t>
  </si>
  <si>
    <t xml:space="preserve">Изолонтейп 3010 ВБ, дубл. фольг.пл. </t>
  </si>
  <si>
    <t>Самоклеющаяся лента</t>
  </si>
  <si>
    <t>Изолонтейп лента 3003 ВБ 30мм *30 м</t>
  </si>
  <si>
    <t>Изолонтейп лента 3003 ВБ 50мм *30 м</t>
  </si>
  <si>
    <t>Изолонтейп лента 3003 ВБ 95мм *30 м</t>
  </si>
  <si>
    <t>Изолонтейп лента 3003 ВБ 70мм *30 м</t>
  </si>
  <si>
    <t>0,03х30</t>
  </si>
  <si>
    <t>0,05х30</t>
  </si>
  <si>
    <t>0,07х30</t>
  </si>
  <si>
    <t>0,095х30</t>
  </si>
  <si>
    <t xml:space="preserve">Изолон 500 0502 </t>
  </si>
  <si>
    <t xml:space="preserve">Изолон 500 1001 </t>
  </si>
  <si>
    <t xml:space="preserve">Изолон 500 1502 </t>
  </si>
  <si>
    <t xml:space="preserve">Изолон 500 1504 </t>
  </si>
  <si>
    <t xml:space="preserve">Изолон 500 1508 </t>
  </si>
  <si>
    <t xml:space="preserve">Изолон 500 3002 </t>
  </si>
  <si>
    <t xml:space="preserve">Изолон 500 3003 </t>
  </si>
  <si>
    <t>Изолон 500 3004</t>
  </si>
  <si>
    <t xml:space="preserve">Изолон 500 3005 </t>
  </si>
  <si>
    <t xml:space="preserve">Изолон 500 3008 </t>
  </si>
  <si>
    <t xml:space="preserve">Изолон 500 3010 </t>
  </si>
  <si>
    <t xml:space="preserve">Изолон 500 3015 </t>
  </si>
  <si>
    <t xml:space="preserve">Изолон 500 3020 </t>
  </si>
  <si>
    <t xml:space="preserve">Изолонтейп 3002 </t>
  </si>
  <si>
    <t xml:space="preserve">Изолонтейп 3003 </t>
  </si>
  <si>
    <t xml:space="preserve">Изолонтейп 3004 </t>
  </si>
  <si>
    <t xml:space="preserve">Изолонтейп 3005 </t>
  </si>
  <si>
    <t xml:space="preserve">Изолонтейп 3008 </t>
  </si>
  <si>
    <t xml:space="preserve">Изолонтейп 3010 </t>
  </si>
  <si>
    <t xml:space="preserve">Изолон 100 02 </t>
  </si>
  <si>
    <t xml:space="preserve">Изолон 100 03 </t>
  </si>
  <si>
    <t xml:space="preserve">Изолон 100 04 </t>
  </si>
  <si>
    <t xml:space="preserve">Изолон 100 05 </t>
  </si>
  <si>
    <t xml:space="preserve">Изолон 100 08 </t>
  </si>
  <si>
    <t xml:space="preserve">Изолон 100 10 </t>
  </si>
  <si>
    <t xml:space="preserve">Изолон 100 20  </t>
  </si>
  <si>
    <t xml:space="preserve">Изолон 100 30  </t>
  </si>
  <si>
    <t xml:space="preserve">Изолон 100 40  </t>
  </si>
  <si>
    <t xml:space="preserve">Изолон 100 50  </t>
  </si>
  <si>
    <t>Изолон 100 03  LA</t>
  </si>
  <si>
    <t>Изолон 100 04  LA</t>
  </si>
  <si>
    <t>Изолон 100 08  LA</t>
  </si>
  <si>
    <t>Изолон 100 10  LA</t>
  </si>
  <si>
    <t>Изолон 500 3003 LA</t>
  </si>
  <si>
    <t>Изолон 500 3004 LA</t>
  </si>
  <si>
    <t>Изолон 500 3005 LA</t>
  </si>
  <si>
    <t>Изолон 500 3008 LA</t>
  </si>
  <si>
    <t>Изолон 500 3010 LA</t>
  </si>
  <si>
    <t xml:space="preserve">Изолон 300 1504 </t>
  </si>
  <si>
    <t xml:space="preserve">Изолон 300 1508 </t>
  </si>
  <si>
    <t>Изолон 300 3004</t>
  </si>
  <si>
    <t xml:space="preserve">Изолон 300 3005 </t>
  </si>
  <si>
    <t xml:space="preserve">Изолон 300 3008 </t>
  </si>
  <si>
    <t xml:space="preserve">Изолон 300 3010 </t>
  </si>
  <si>
    <t xml:space="preserve">Изолон 300 3015 </t>
  </si>
  <si>
    <t xml:space="preserve">Изолон 300 3020 </t>
  </si>
  <si>
    <t xml:space="preserve">Изолон 300 3030 </t>
  </si>
  <si>
    <t xml:space="preserve">Изолон 300 3040 </t>
  </si>
  <si>
    <t xml:space="preserve">Изолон 300 3050 </t>
  </si>
  <si>
    <t>Изолон 300 самоклеющийся</t>
  </si>
  <si>
    <t>Изолон 300 3004 самоклеющийся</t>
  </si>
  <si>
    <t>Изолон 300 3005 самоклеющийся</t>
  </si>
  <si>
    <t>Изолон 300 3008 самоклеющийся</t>
  </si>
  <si>
    <t>Изолон 300 3010 самоклеющийся</t>
  </si>
  <si>
    <t>Изолон 300 3004 фольгированный</t>
  </si>
  <si>
    <t>Изолон 300 3005 фольгированный</t>
  </si>
  <si>
    <t>Изолон 300 3008 фольгированный</t>
  </si>
  <si>
    <t>Изолон 300 фольгированный самоклеющийся</t>
  </si>
  <si>
    <t>Изолон 300 3004 фольгированный самоклеющийся</t>
  </si>
  <si>
    <t>Изолон 300 3005 фольгированный самоклеющийся</t>
  </si>
  <si>
    <t>Изолон 300 3008 фольгированный самоклеющийся</t>
  </si>
  <si>
    <t>Изолон 300 3010 фольгированный самоклеющийся</t>
  </si>
  <si>
    <t>Алюфом А2</t>
  </si>
  <si>
    <t>Алюфом А3</t>
  </si>
  <si>
    <t>Алюфом А4</t>
  </si>
  <si>
    <t>Алюфом А5</t>
  </si>
  <si>
    <t>Алюфом А8</t>
  </si>
  <si>
    <t>1,2х50=60</t>
  </si>
  <si>
    <t>1,2х30=36</t>
  </si>
  <si>
    <t>1,2х15=18</t>
  </si>
  <si>
    <t>Алюфом В4</t>
  </si>
  <si>
    <t>Алюфом В5</t>
  </si>
  <si>
    <t>Алюфом В8</t>
  </si>
  <si>
    <t>Алюфом С4</t>
  </si>
  <si>
    <t>Алюфом С5</t>
  </si>
  <si>
    <t>Алюфом С8</t>
  </si>
  <si>
    <t>Терафом 3</t>
  </si>
  <si>
    <t>Терафом 4</t>
  </si>
  <si>
    <t>Терафом 5</t>
  </si>
  <si>
    <t>Терафом 8</t>
  </si>
  <si>
    <t>1,5х30=45</t>
  </si>
  <si>
    <t>1,5х40=60</t>
  </si>
  <si>
    <t>Толщина изоляции, мм</t>
  </si>
  <si>
    <t>Скорлупы ППУ Д 18</t>
  </si>
  <si>
    <t>Скорлупы ППУ Д 25</t>
  </si>
  <si>
    <t>Скорлупы ППУ Д 32</t>
  </si>
  <si>
    <t>Скорлупы ППУ Д 38</t>
  </si>
  <si>
    <t>Скорлупы ППУ Д 45</t>
  </si>
  <si>
    <t>Скорлупы ППУ Д 48</t>
  </si>
  <si>
    <t>Скорлупы ППУ Д 57</t>
  </si>
  <si>
    <t>Скорлупы ППУ Д 76</t>
  </si>
  <si>
    <t>Скорлупы ППУ Д 89</t>
  </si>
  <si>
    <t>Скорлупы ППУ Д 108</t>
  </si>
  <si>
    <t>Скорлупы ППУ Д 114</t>
  </si>
  <si>
    <t>Скорлупы ППУ Д 133</t>
  </si>
  <si>
    <t>Скорлупы ППУ Д 159</t>
  </si>
  <si>
    <t>Скорлупы ППУ Д 168</t>
  </si>
  <si>
    <t>Скорлупы ППУ Д 219</t>
  </si>
  <si>
    <t>Скорлупы ППУ Д 273</t>
  </si>
  <si>
    <t>Скорлупы ППУ Д 325</t>
  </si>
  <si>
    <t>Внутренний диаметр, мм</t>
  </si>
  <si>
    <t>--</t>
  </si>
  <si>
    <t>Марка</t>
  </si>
  <si>
    <t>Каучуковая трубная изоляция (толщина изоляции 6 мм)</t>
  </si>
  <si>
    <t>Длина, м. п.</t>
  </si>
  <si>
    <t>Tubex d 15/6</t>
  </si>
  <si>
    <t>Tubex d 15/10</t>
  </si>
  <si>
    <t>Tubex d 15/15</t>
  </si>
  <si>
    <t>Tubex d 18/6</t>
  </si>
  <si>
    <t>Tubex d 22/6</t>
  </si>
  <si>
    <t>Tubex d 28/6</t>
  </si>
  <si>
    <t>Tubex d 35/6</t>
  </si>
  <si>
    <t>Tubex d 12/10</t>
  </si>
  <si>
    <t>Tubex d 18/10</t>
  </si>
  <si>
    <t>Tubex d 22/10</t>
  </si>
  <si>
    <t>Tubex d 28/10</t>
  </si>
  <si>
    <t>Tubex d 35/10</t>
  </si>
  <si>
    <t>Tubex d 42/10</t>
  </si>
  <si>
    <t>Tubex d 48/10</t>
  </si>
  <si>
    <t>Tubex d 52/10</t>
  </si>
  <si>
    <t>Tubex d 54/10</t>
  </si>
  <si>
    <t>Tubex d 60/10</t>
  </si>
  <si>
    <t>Tubex d 65/10</t>
  </si>
  <si>
    <t>Tubex d 70/10</t>
  </si>
  <si>
    <t>Tubex d 76/10</t>
  </si>
  <si>
    <t>Tubex d 12/15</t>
  </si>
  <si>
    <t>Tubex d 18/15</t>
  </si>
  <si>
    <t>Tubex d 22/15</t>
  </si>
  <si>
    <t>Tubex d 28/15</t>
  </si>
  <si>
    <t>Tubex d 35/15</t>
  </si>
  <si>
    <t>Tubex d 42/15</t>
  </si>
  <si>
    <t>Tubex d 48/15</t>
  </si>
  <si>
    <t>Tubex d 52/15</t>
  </si>
  <si>
    <t>Tubex d 54/15</t>
  </si>
  <si>
    <t>Tubex d 60/15</t>
  </si>
  <si>
    <t>Tubex d 65/15</t>
  </si>
  <si>
    <t>Tubex d 70/15</t>
  </si>
  <si>
    <t>Tubex d 76/15</t>
  </si>
  <si>
    <t>Tubex d 89/15</t>
  </si>
  <si>
    <t>Tubex d 92/15</t>
  </si>
  <si>
    <t>Tubex d 101/15</t>
  </si>
  <si>
    <t>Tubex d 108/15</t>
  </si>
  <si>
    <t>Tubex d 114/15</t>
  </si>
  <si>
    <t>Tubex d 18/20</t>
  </si>
  <si>
    <t>Tubex d 22/20</t>
  </si>
  <si>
    <t>Tubex d 28/20</t>
  </si>
  <si>
    <t>Tubex d 35/20</t>
  </si>
  <si>
    <t>Tubex d 42/20</t>
  </si>
  <si>
    <t>Tubex d 48/20</t>
  </si>
  <si>
    <t>Tubex d 52/20</t>
  </si>
  <si>
    <t>Tubex d 54/20</t>
  </si>
  <si>
    <t>Tubex d 60/20</t>
  </si>
  <si>
    <t>Tubex d 65/20</t>
  </si>
  <si>
    <t>Tubex d 70/20</t>
  </si>
  <si>
    <t>Tubex d 76/20</t>
  </si>
  <si>
    <t>Tubex d 89/20</t>
  </si>
  <si>
    <t>Tubex d 92/20</t>
  </si>
  <si>
    <t>Tubex d 101/20</t>
  </si>
  <si>
    <t>Tubex d 108/20</t>
  </si>
  <si>
    <t>Tubex d 114/20</t>
  </si>
  <si>
    <t>Tubex d 134/20</t>
  </si>
  <si>
    <t>Трубная изоляция из вспененного полиэтилена Украина</t>
  </si>
  <si>
    <t>Утеплитель для труб  6/15</t>
  </si>
  <si>
    <t>Утеплитель для труб  6/18</t>
  </si>
  <si>
    <t>Утеплитель для труб  6/22</t>
  </si>
  <si>
    <t>Утеплитель для труб  6/28</t>
  </si>
  <si>
    <t>Утеплитель для труб  6/35</t>
  </si>
  <si>
    <t>Утеплитель для труб  6/42</t>
  </si>
  <si>
    <t>Утеплитель для труб  9/18</t>
  </si>
  <si>
    <t>Утеплитель для труб  9/22</t>
  </si>
  <si>
    <t>Утеплитель для труб  9/28</t>
  </si>
  <si>
    <t>Утеплитель для труб  9/35</t>
  </si>
  <si>
    <t>Утеплитель для труб  9/42</t>
  </si>
  <si>
    <t>Утеплитель для труб  9/52</t>
  </si>
  <si>
    <t>Утеплитель для труб  9/65</t>
  </si>
  <si>
    <t>Утеплитель для труб  13/22</t>
  </si>
  <si>
    <t>Утеплитель для труб  13/28</t>
  </si>
  <si>
    <t>Утеплитель для труб  13/35</t>
  </si>
  <si>
    <t>Утеплитель для труб  13/76</t>
  </si>
  <si>
    <t>Утеплитель для труб  13/89</t>
  </si>
  <si>
    <t>Цена за шт., грн с НДС</t>
  </si>
  <si>
    <t>Одноразовая картонная опалубка 200 3 м.</t>
  </si>
  <si>
    <t>Одноразовая картонная опалубка 450 3 м.</t>
  </si>
  <si>
    <t>Одноразовая картонная опалубка 500 3 м.</t>
  </si>
  <si>
    <t>Одноразовая картонная опалубка 600 3 м.</t>
  </si>
  <si>
    <t>Одноразовая картонная опалубка 700 3 м.</t>
  </si>
  <si>
    <t>Одноразовая картонная опалубка 800 3 м.</t>
  </si>
  <si>
    <t>Одноразовая картонная опалубка 450 4 м.</t>
  </si>
  <si>
    <t>Одноразовая картонная опалубка 500 4 м.</t>
  </si>
  <si>
    <t>Одноразовая картонная опалубка 600 4 м.</t>
  </si>
  <si>
    <t>Одноразовая картонная опалубка 700 4 м.</t>
  </si>
  <si>
    <t>Одноразовая картонная опалубка 800 4 м.</t>
  </si>
  <si>
    <t>Количесво в уп.</t>
  </si>
  <si>
    <t>Розничная,  с НДС</t>
  </si>
  <si>
    <t>Алюминиевые скотчи</t>
  </si>
  <si>
    <t>0,05х25</t>
  </si>
  <si>
    <t>М. опт,  с НДС</t>
  </si>
  <si>
    <t>Изоленты, гидроизоляционные ленты</t>
  </si>
  <si>
    <t>Фолар тип А фольга+ стеклосетка</t>
  </si>
  <si>
    <t>1х50=50</t>
  </si>
  <si>
    <t>Фолар тип Б фольга+ стеклосетка+ фольга</t>
  </si>
  <si>
    <t>Алюхолст AL+PET 140</t>
  </si>
  <si>
    <t>Пленка для теплого пола с разметкой</t>
  </si>
  <si>
    <t>Фольгоизол</t>
  </si>
  <si>
    <t>Минеральная вата  KNAUF INSULATION</t>
  </si>
  <si>
    <t>Лёгкая рулонная теплоизоляция KNAUF INSULATION Цена в грн.за рулон</t>
  </si>
  <si>
    <t>Утепл. Кнауф ТЕПЛОрулон 18 м.кв.</t>
  </si>
  <si>
    <t>18 м.кв.</t>
  </si>
  <si>
    <t>(1,2х7,5)*2</t>
  </si>
  <si>
    <t>ПАРАМЕТРЫ  листа                                H (м) х L(м)</t>
  </si>
  <si>
    <t xml:space="preserve">Диаметр 6 мм.  </t>
  </si>
  <si>
    <t>Диаметр 12 мм.</t>
  </si>
  <si>
    <t>Диаметр 15 мм.</t>
  </si>
  <si>
    <t>Диаметр 20 мм.</t>
  </si>
  <si>
    <t>Диаметр 25 мм.</t>
  </si>
  <si>
    <t>Диаметр 30 мм.</t>
  </si>
  <si>
    <t>Диаметр 40 мм.</t>
  </si>
  <si>
    <t>Диаметр 45 мм.</t>
  </si>
  <si>
    <t>Диаметр 50 мм.</t>
  </si>
  <si>
    <t>Цена в грн.за м.п.</t>
  </si>
  <si>
    <t>длина 2 м.</t>
  </si>
  <si>
    <t>Плёнка полиэтиленовая из вторичного сырья 60 мкм</t>
  </si>
  <si>
    <t>Плёнка полиэтиленовая из вторичного сырья 80 мкм</t>
  </si>
  <si>
    <t>Плёнка полиэтиленовая из вторичного сырья 100 мкм</t>
  </si>
  <si>
    <t>Плёнка полиэтиленовая из вторичного сырья 120 мкм</t>
  </si>
  <si>
    <t>Плёнка полиэтиленовая из вторичного сырья 150 мкм</t>
  </si>
  <si>
    <t>Плёнка полиэтиленовая из вторичного сырья 200 мкм</t>
  </si>
  <si>
    <t>рукав 1,5 м</t>
  </si>
  <si>
    <t>Акватрон 6</t>
  </si>
  <si>
    <t>Гидроизоляция глубокого проникновения</t>
  </si>
  <si>
    <t>Акватрон 8</t>
  </si>
  <si>
    <t>Быстродействующий герметик с регулируемым сроком схватывания ( от 30 сек до 12 мин)</t>
  </si>
  <si>
    <t>Акватрон 12</t>
  </si>
  <si>
    <t>Цена в грн. за кг.</t>
  </si>
  <si>
    <t>Концентрированная химическая добавка к бетонной смеси.</t>
  </si>
  <si>
    <t>5 кг.</t>
  </si>
  <si>
    <t xml:space="preserve">Ковер Tourist Profi  </t>
  </si>
  <si>
    <t xml:space="preserve">Ковер Tourist 8 </t>
  </si>
  <si>
    <t>Ковер Camping 8</t>
  </si>
  <si>
    <t xml:space="preserve">Ковер Camping 12 </t>
  </si>
  <si>
    <t xml:space="preserve">Ковер Camping 16 </t>
  </si>
  <si>
    <t xml:space="preserve">Ковер Optima Plus </t>
  </si>
  <si>
    <t xml:space="preserve">Ковер Decor Пляж </t>
  </si>
  <si>
    <t>Ковер Decor Детство</t>
  </si>
  <si>
    <t>Ковер Decor Калейдоскоп</t>
  </si>
  <si>
    <t xml:space="preserve">Ковер Yoga Master </t>
  </si>
  <si>
    <t xml:space="preserve">Ковер Yoga Lotos </t>
  </si>
  <si>
    <t xml:space="preserve">Ковер Sport 5 </t>
  </si>
  <si>
    <t xml:space="preserve">Ковер Sport 8 </t>
  </si>
  <si>
    <t xml:space="preserve">Ковер Sport 10 </t>
  </si>
  <si>
    <t>Изолон блок 100 мм</t>
  </si>
  <si>
    <t>Плотность кг./м.куб.</t>
  </si>
  <si>
    <t>1,8х0,55</t>
  </si>
  <si>
    <t>1,8х0,6</t>
  </si>
  <si>
    <t>1,0х1,0</t>
  </si>
  <si>
    <t xml:space="preserve">Ковер Tourist 12 </t>
  </si>
  <si>
    <t>Ковер Hunter 8</t>
  </si>
  <si>
    <t>1,1х0,6</t>
  </si>
  <si>
    <t>Рулонный фольгированный самоклеющийся.</t>
  </si>
  <si>
    <t>Рулонный фольгированный.</t>
  </si>
  <si>
    <t>Рулонный.</t>
  </si>
  <si>
    <t>Изолон тейп 100 фольгированный самоклеющийся.</t>
  </si>
  <si>
    <t>Изолон 100 фольгированный.</t>
  </si>
  <si>
    <t>Изолон 100 листовой.</t>
  </si>
  <si>
    <t>Изолон 100 рулонный.</t>
  </si>
  <si>
    <t>Изолон 500 3008 цв. (кр.,син.,жел., зел.)</t>
  </si>
  <si>
    <t>Ковер Tourist 16</t>
  </si>
  <si>
    <t>0,3х,36</t>
  </si>
  <si>
    <t>Ковер Decor Металик</t>
  </si>
  <si>
    <t>Ковер Yoga Asana</t>
  </si>
  <si>
    <t>1Х20=20</t>
  </si>
  <si>
    <t>1Х10=10</t>
  </si>
  <si>
    <t>Ковер Optima Light 10</t>
  </si>
  <si>
    <t>Полотно 15 мм</t>
  </si>
  <si>
    <t>Ковер Decor Егерь</t>
  </si>
  <si>
    <t>Ковер Decor лето</t>
  </si>
  <si>
    <t>Полотно ламинированое самоклеющееся 02</t>
  </si>
  <si>
    <t>Полотно ламинированое самоклеющееся 03</t>
  </si>
  <si>
    <t>Полотно ламинированое самоклеющееся 05</t>
  </si>
  <si>
    <t>Полотно ламинированое самоклеющееся 08</t>
  </si>
  <si>
    <t>Полотно ламинированое самоклеющееся 10</t>
  </si>
  <si>
    <t>Полотно фольгированное самоклеющееся 02</t>
  </si>
  <si>
    <t>Полотно фольгированное самоклеющееся 04</t>
  </si>
  <si>
    <t>Рулонный ламинированое сразметкой</t>
  </si>
  <si>
    <t>Полотно ламинированое с разметкой 02</t>
  </si>
  <si>
    <t>Полотно ламинированое с разметкой 03</t>
  </si>
  <si>
    <t>Полотно ламинированое с разметкой 05</t>
  </si>
  <si>
    <t>Полотно ламинированое с разметкой 08</t>
  </si>
  <si>
    <t>Полотно ламинированое с разметкой 10</t>
  </si>
  <si>
    <t>Рулонный самоклеющийся.</t>
  </si>
  <si>
    <t>Полотно самоклеющееся 03</t>
  </si>
  <si>
    <t>Полотно самоклеющееся 04</t>
  </si>
  <si>
    <t>Полотно самоклеющееся 05</t>
  </si>
  <si>
    <t>Полотно самоклеющееся 08</t>
  </si>
  <si>
    <t>Полотно самоклеющееся 10</t>
  </si>
  <si>
    <t>Рулонный фольгированный с двух сторон.</t>
  </si>
  <si>
    <t xml:space="preserve">Полотно фольгированное с двух сторон 02 </t>
  </si>
  <si>
    <t>Полотно фольгированное с двух сторон 03</t>
  </si>
  <si>
    <t>Полотно фольгированное с двух сторон 04</t>
  </si>
  <si>
    <t>Полотно фольгированное с двух сторон 05</t>
  </si>
  <si>
    <t>Полотно фольгированное с двух сторон 08</t>
  </si>
  <si>
    <t>Полотно фольгированное с двух сторон 10</t>
  </si>
  <si>
    <t>Полотно фольгированное с защитной пленкой 03</t>
  </si>
  <si>
    <t>Полотно фольгированное с защитной пленкой 04</t>
  </si>
  <si>
    <t>Полотно фольгированное с защитной пленкой 05</t>
  </si>
  <si>
    <t>Полотно фольгированное с защитной пленкой 08</t>
  </si>
  <si>
    <t>Полотно фольгированное с защитной пленкой 10</t>
  </si>
  <si>
    <t>Изолонтейп 3008 В2Б2</t>
  </si>
  <si>
    <t>Подложка под обои EcoHeat</t>
  </si>
  <si>
    <t>Подложка под обои EcoHeat 5мм</t>
  </si>
  <si>
    <t>Изолон 300 3004 тисненый с 1 стороны</t>
  </si>
  <si>
    <t>Диаметр 35 мм.</t>
  </si>
  <si>
    <t>Диаметр 55 мм.</t>
  </si>
  <si>
    <t>Диаметр 60 мм.</t>
  </si>
  <si>
    <t>Утеплитель для труб  9/60</t>
  </si>
  <si>
    <t>Утеплитель для труб  13/42</t>
  </si>
  <si>
    <t>Утеплитель для труб  13/52</t>
  </si>
  <si>
    <t>Утеплитель для труб  13/60</t>
  </si>
  <si>
    <t>Утеплитель для труб  13/65</t>
  </si>
  <si>
    <t>Изолон 100 02  LA</t>
  </si>
  <si>
    <t>Изолон 500 1501</t>
  </si>
  <si>
    <t>Изолонтейп лента 3003 ВБ 40мм *30 м</t>
  </si>
  <si>
    <t>0,04х30</t>
  </si>
  <si>
    <t>Алюфом С3</t>
  </si>
  <si>
    <t>ПАРАМЕТРЫ
H (м) х L(м)</t>
  </si>
  <si>
    <t xml:space="preserve"> Аленор ОВ ТМ 100 (внутренняя, ткань, фольга)</t>
  </si>
  <si>
    <t xml:space="preserve"> Аленор ОВ ТМ 150 (внутренняя, ткань, фольга)</t>
  </si>
  <si>
    <t xml:space="preserve"> Аленор ОВ ТМ 80   (внутренняя, ткань, фольга)</t>
  </si>
  <si>
    <t>Аленор ОН Т 100     (наружная, ткань)</t>
  </si>
  <si>
    <t>Аленор ОН Т   80     (наружная, ткань)</t>
  </si>
  <si>
    <t>Аленор ОН Т 150     (наружная, ткань)</t>
  </si>
  <si>
    <t>Аленор ОУ ТИ 100 (универсальная, ткань, вспен. полиэтилен)</t>
  </si>
  <si>
    <t>Аленор ОУ ТИ 150 (универсальная, ткань, вспен. полиэтилен)</t>
  </si>
  <si>
    <t>Аленор ОУ ТИ   80 (универсальная, ткань, вспен. полиэтилен)</t>
  </si>
  <si>
    <t>Робибанд Стрічка гідроізоляційна паропроникна НЛ Б 100мм*18м</t>
  </si>
  <si>
    <t>Робибанд Стрічка гідроізоляційна паропроникна НЛ Б 150мм*18м</t>
  </si>
  <si>
    <t>Робибанд Стрічка гідроізоляційна паропроникна НЛ Б   80мм*18м</t>
  </si>
  <si>
    <t>Изолонтейп 3006</t>
  </si>
  <si>
    <t>ПАРАМЕТРЫ
 H (м) х L(м)= S(м²)</t>
  </si>
  <si>
    <t>Изолонтейп 100 04 LA</t>
  </si>
  <si>
    <t>Изолонтейп 100 05 LA</t>
  </si>
  <si>
    <t>Изолонтейп 100 08 LA</t>
  </si>
  <si>
    <t>Изолонтейп 100 10 LA</t>
  </si>
  <si>
    <t>Изолон 300 рулонный</t>
  </si>
  <si>
    <t>0,15х25</t>
  </si>
  <si>
    <t>0,08х25</t>
  </si>
  <si>
    <t>0,10х25</t>
  </si>
  <si>
    <t>0,10х12,5</t>
  </si>
  <si>
    <t>0,15х12,5</t>
  </si>
  <si>
    <t>0,08х12,5</t>
  </si>
  <si>
    <t>0,10х18</t>
  </si>
  <si>
    <t>0,15х18</t>
  </si>
  <si>
    <t>0,80х18</t>
  </si>
  <si>
    <t>0,015х6,0</t>
  </si>
  <si>
    <t>0,030х6,0</t>
  </si>
  <si>
    <t>0,020х6,0</t>
  </si>
  <si>
    <t>0,015х5,0</t>
  </si>
  <si>
    <t>Наименование</t>
  </si>
  <si>
    <t>размер 
листа см.</t>
  </si>
  <si>
    <t>50х75</t>
  </si>
  <si>
    <t>толщина 
мм.</t>
  </si>
  <si>
    <t>в упаковке
шт.</t>
  </si>
  <si>
    <t>Praktik 1,3 виброизоляционный лист , 50х75см</t>
  </si>
  <si>
    <t>Praktik 1,6 виброизоляционный лист, 50х75см</t>
  </si>
  <si>
    <t>Praktik 2,1 виброизоляционный лист, 50х75см</t>
  </si>
  <si>
    <t xml:space="preserve">Praktik 3 виброизоляционный лист, 50х75см </t>
  </si>
  <si>
    <t>В коробке</t>
  </si>
  <si>
    <t>толщ мм.</t>
  </si>
  <si>
    <t>Цена, грн 
с НДС</t>
  </si>
  <si>
    <t>Длина м.</t>
  </si>
  <si>
    <t>Толщина  изоляции, мм</t>
  </si>
  <si>
    <t>неламинир.</t>
  </si>
  <si>
    <t>арм. Фольга</t>
  </si>
  <si>
    <t>Внутр.
Диаметр
мм</t>
  </si>
  <si>
    <t>Цена</t>
  </si>
  <si>
    <t>Мел.
пт.</t>
  </si>
  <si>
    <t>Трубная изоляция из вспененного полиэтилена Тубекс (Чехия)</t>
  </si>
  <si>
    <t>за пог.м.
цена грн</t>
  </si>
  <si>
    <t>за пог.м.
с НДС</t>
  </si>
  <si>
    <t>Алюфом В2</t>
  </si>
  <si>
    <t>Алюфом В3</t>
  </si>
  <si>
    <t>Возможно изготовление других марок изолона под заказ.</t>
  </si>
  <si>
    <t xml:space="preserve">Окраска плюс 15%, тиснение плюс 6% к стоимости изолона; </t>
  </si>
  <si>
    <t>Изолон 500 3010 цв. (кр.,син.,жел., зел.)</t>
  </si>
  <si>
    <t>Упаковка</t>
  </si>
  <si>
    <t>Цена опт за шт., грн с НДС от 15шт</t>
  </si>
  <si>
    <t>Минеральная вата  Ursa</t>
  </si>
  <si>
    <t>Ursa Фольгированая</t>
  </si>
  <si>
    <t>15кв.м.</t>
  </si>
  <si>
    <t>Пенополистирол</t>
  </si>
  <si>
    <t>Наименовие</t>
  </si>
  <si>
    <t>цена лист</t>
  </si>
  <si>
    <t>ПАРАМЕТРЫ  листа
H (м) х L(м)</t>
  </si>
  <si>
    <t>в упаковке шт</t>
  </si>
  <si>
    <t>Фолар тип С фольга+ стеклосетка+ самоклей</t>
  </si>
  <si>
    <t>Изолон 300 листовой</t>
  </si>
  <si>
    <t>Рулонный ламинированный пленкой</t>
  </si>
  <si>
    <t>Рулонный ламинированный пленкой с двух сторон</t>
  </si>
  <si>
    <t>Рулонный ламинированое самоклеющийся.</t>
  </si>
  <si>
    <t>В рул.
Кв.м.</t>
  </si>
  <si>
    <t>Полотно ламинированое с разметкой 04</t>
  </si>
  <si>
    <t>Полотно ламинированое самоклеющееся 04</t>
  </si>
  <si>
    <t>Рулонный фольгированный с защитной пэт пленкой (защищает фольгу от коррозии)</t>
  </si>
  <si>
    <t>кол. в рулоне</t>
  </si>
  <si>
    <t>ХИМИЧЕСКИЕ СШИТЫЕ ПОЛИЭТИЛЕНЫ ИЗОЛОН</t>
  </si>
  <si>
    <t>ХИМИЧЕСКИЕ СШИТЫЕ ПОЛИЭТИЛЕНЫ пр-ва Украина</t>
  </si>
  <si>
    <t>Утеплитель для труб  9/16</t>
  </si>
  <si>
    <t>Одноразовая картонная опалубка 225 3 м.</t>
  </si>
  <si>
    <t>договорная</t>
  </si>
  <si>
    <t>Лента демферная 5мм метр погонный</t>
  </si>
  <si>
    <t>Лента демферная 8мм метр погонный</t>
  </si>
  <si>
    <t>Лента демферная 10мм метр погонный</t>
  </si>
  <si>
    <t>Каменая вата  Izovat</t>
  </si>
  <si>
    <t>Изоват 100 мм. 30 кг/м.куб, м.кв.</t>
  </si>
  <si>
    <t>Изоват 500 мм. 30 кг/м.куб, м.кв.</t>
  </si>
  <si>
    <t>6 кв.м.</t>
  </si>
  <si>
    <t>3 кв.м.</t>
  </si>
  <si>
    <t>0,6*1,0</t>
  </si>
  <si>
    <t>ПАРАМЕТРЫ
L(м)</t>
  </si>
  <si>
    <t>Паро-Гидробарьер</t>
  </si>
  <si>
    <t>Паробарьер</t>
  </si>
  <si>
    <t>Гидробарьер</t>
  </si>
  <si>
    <t>75 кв.м.</t>
  </si>
  <si>
    <t>Клей для каучуковой изоляции</t>
  </si>
  <si>
    <t xml:space="preserve">Лента для наружных работ Гидроизоляционная, цена в грн. за м.п. </t>
  </si>
  <si>
    <t>Алюминиевые скотчи пр-ва Украина, цена в грн.за рулон</t>
  </si>
  <si>
    <t>Жгут уплотнительный</t>
  </si>
  <si>
    <t>Плёнка полиэтиленовая из вторичного сырья цена от рулона</t>
  </si>
  <si>
    <t>Утепл. Кнауф ПРОФИТЕП 50мм</t>
  </si>
  <si>
    <t>Утепл. Кнауф ПРОФИТЕП 100мм</t>
  </si>
  <si>
    <t>ФОЛЬГОПЕРГАМИН БИТУМНЫЙ ГИДРОИЗОЛЯЦИОННЫЙ, МАРКА ФПБГ., цена за м.кв.  Грн.</t>
  </si>
  <si>
    <t>Пленка для теплого пола с разметкой, цена в грн. за м.кв. грн</t>
  </si>
  <si>
    <t>Алюфом С10</t>
  </si>
  <si>
    <t>0,61х1,23</t>
  </si>
  <si>
    <t>12 м.кв./ 16 шт.</t>
  </si>
  <si>
    <t>6 м.кв./ 8 шт.</t>
  </si>
  <si>
    <t>Ковер Decor Океан</t>
  </si>
  <si>
    <t>Ковер Decor Камуфляж</t>
  </si>
  <si>
    <t>Ковер Decor Олимпик</t>
  </si>
  <si>
    <t>Гофротрубы</t>
  </si>
  <si>
    <t>50м.</t>
  </si>
  <si>
    <t>Гофротруба для водоснабжения ПНД ø вн18/нар.22 мм (синяя)</t>
  </si>
  <si>
    <t>Гофротруба для водоснабжения ПНД ø вн18/нар.22 мм (красная)</t>
  </si>
  <si>
    <t>Гофротруба для водоснабжения ПНД ø вн23/нар.27 мм (синяя)</t>
  </si>
  <si>
    <t>Гофротруба для водоснабжения ПНД ø вн23/нар.27 мм (красная)</t>
  </si>
  <si>
    <t>Гофротруба для электро-кабелей ø 25</t>
  </si>
  <si>
    <t>0,03х25</t>
  </si>
  <si>
    <t>0,07х25</t>
  </si>
  <si>
    <t>0,09х25</t>
  </si>
  <si>
    <t>Сидушка с фастексом Tourist 8</t>
  </si>
  <si>
    <t>Сидушка с фастексом Tourist 12</t>
  </si>
  <si>
    <t>Сидушка с фастексом Camping 8</t>
  </si>
  <si>
    <t>Сидушка с фастексом Camping 16</t>
  </si>
  <si>
    <t>Сидушка с фастексом Camping 12</t>
  </si>
  <si>
    <t>Сидушка с фастексом Hunter 8</t>
  </si>
  <si>
    <t>Сидушка с фастексом Decor Камуфляж</t>
  </si>
  <si>
    <t>Сидушка с фастексом Decor Егерь</t>
  </si>
  <si>
    <t>Компрессионный ремень 80см</t>
  </si>
  <si>
    <t>1,5х0,6</t>
  </si>
  <si>
    <t>Сидушка с фастексом Optima Light 20</t>
  </si>
  <si>
    <t>0,33х,45</t>
  </si>
  <si>
    <t xml:space="preserve">Ленты оконные цена в грн. за м.п. </t>
  </si>
  <si>
    <t>цена 
euro</t>
  </si>
  <si>
    <t>м.опт
euro</t>
  </si>
  <si>
    <t>Цилиндры разрезные теплоизоляционные для трубопроводов ППУ цена грн</t>
  </si>
  <si>
    <t>Полуцилиндры (скорлупы) теплоизоляционные для трубопроводов ППУ  цена грн</t>
  </si>
  <si>
    <t>Полотно самоклеющееся 02</t>
  </si>
  <si>
    <t>Tubex d 12/6</t>
  </si>
  <si>
    <t>Tubex d 15/20</t>
  </si>
  <si>
    <t>0,100х30</t>
  </si>
  <si>
    <t>Гофротруба для водоснабжения ПНД ø вн23/нар.34 мм (синяя)</t>
  </si>
  <si>
    <t>Гофротруба для водоснабжения ПНД ø вн23/нар.34 мм (красная)</t>
  </si>
  <si>
    <t>Гофротруба для электро-кабелей ø 20</t>
  </si>
  <si>
    <t>Клей для техізоляціі 1 л</t>
  </si>
  <si>
    <t>цена опт 
грн</t>
  </si>
  <si>
    <t xml:space="preserve">Лента ПВХ 100 мм </t>
  </si>
  <si>
    <t>Лента ПВХ для обмотки труб с изоляцией  цена в Euro за рулон</t>
  </si>
  <si>
    <t>Утеплитель для труб  20/18</t>
  </si>
  <si>
    <t>Утеплитель для труб  20/22</t>
  </si>
  <si>
    <t>Утеплитель для труб  20/28</t>
  </si>
  <si>
    <t>Утеплитель для труб  20/35</t>
  </si>
  <si>
    <t>Утеплитель для труб  20/42</t>
  </si>
  <si>
    <t>Утеплитель для труб  20/52</t>
  </si>
  <si>
    <t>Утеплитель для труб  20/76</t>
  </si>
  <si>
    <t>Ковер House 8</t>
  </si>
  <si>
    <t>Ковер House12</t>
  </si>
  <si>
    <t>Ковер MiniFit - 8</t>
  </si>
  <si>
    <t>Ковер MiniFit Light - 10</t>
  </si>
  <si>
    <t>0,9х0,6</t>
  </si>
  <si>
    <t>Самоклеющаяся лента 30мм *25 м</t>
  </si>
  <si>
    <t>Самоклеющаяся лента 50мм *25 м</t>
  </si>
  <si>
    <t>Самоклеющаяся лента 70мм *25 м</t>
  </si>
  <si>
    <t>Самоклеющаяся лента 90мм *25 м</t>
  </si>
  <si>
    <t>Утеплитель для труб  20/89</t>
  </si>
  <si>
    <t>Утеплитель для труб  20/49</t>
  </si>
  <si>
    <t>Утеплитель для труб  20/54</t>
  </si>
  <si>
    <t>Утеплитель для труб  20/63</t>
  </si>
  <si>
    <t>Фитнес мат PS-4</t>
  </si>
  <si>
    <t>Лента демферная 7мм метр погонный</t>
  </si>
  <si>
    <t>0,15Х50</t>
  </si>
  <si>
    <t>0,165Х50</t>
  </si>
  <si>
    <t>Лента уплотнительная 30мм</t>
  </si>
  <si>
    <t>Лента уплотнительная 50мм</t>
  </si>
  <si>
    <t>Лента уплотнительная 70мм</t>
  </si>
  <si>
    <t>0,050х10</t>
  </si>
  <si>
    <t>0,050х50</t>
  </si>
  <si>
    <t>Скотч ПВХ 50ммх10м армированый серый (для трубной изоляции)</t>
  </si>
  <si>
    <t>Скотч ПВХ 50ммх50м армированый серый (для трубной изоляции)</t>
  </si>
  <si>
    <t>Изолонтейп 3002 В2Б2</t>
  </si>
  <si>
    <t>Изолонтейп 3004 В2Б2</t>
  </si>
  <si>
    <t>0,010х8</t>
  </si>
  <si>
    <t>0,015х8</t>
  </si>
  <si>
    <t>0,020х8</t>
  </si>
  <si>
    <t>0,030х8</t>
  </si>
  <si>
    <t>Ленты уплотнительные саморасширяющиеся цена в Euro за рулон</t>
  </si>
  <si>
    <t>Цена грн за п.м.
фольгопергамин</t>
  </si>
  <si>
    <t>Цена грн за п.м.
пергамин</t>
  </si>
  <si>
    <t>Хомуты 
цена за шт.</t>
  </si>
  <si>
    <t>Цена грн за п.м.
без покрытия</t>
  </si>
  <si>
    <t>Скорлупы ППУ Д 117</t>
  </si>
  <si>
    <t>Скорлупы ППУ Д 140</t>
  </si>
  <si>
    <t>Скорлупы ППУ Д 179</t>
  </si>
  <si>
    <t>Ковер Optima Light 4 1,5х0,6</t>
  </si>
  <si>
    <t>Ковер Optima Light 8 1,5х0,6</t>
  </si>
  <si>
    <t>0,050х100</t>
  </si>
  <si>
    <t>Стрічка самоклеюча з ПВХ чорна 25мм*25м, шт.</t>
  </si>
  <si>
    <t>0,025х25</t>
  </si>
  <si>
    <t>Стрічка самоклеюча з ПВХ чорна 38мм*25м, шт.</t>
  </si>
  <si>
    <t>0,038х25</t>
  </si>
  <si>
    <t>Стрічка самоклеюча з ПВХ чорна 50мм*25м, шт.</t>
  </si>
  <si>
    <t>Изолента ПВХ  цена в Euro за рулон</t>
  </si>
  <si>
    <t>Ізоляційна підкладка під шпалери 5мм (0,5х10м), рул</t>
  </si>
  <si>
    <t>0,5x10=5</t>
  </si>
  <si>
    <t>Лента уплотнительная 90мм</t>
  </si>
  <si>
    <t>0,090х30</t>
  </si>
  <si>
    <t xml:space="preserve"> Аленор ОВ ТМ 70   (внутренняя, ткань, фольга)</t>
  </si>
  <si>
    <t>Аленор ОН Т   70     (наружная, ткань)</t>
  </si>
  <si>
    <t>Кровельный проход диаметр 110-170мм</t>
  </si>
  <si>
    <t>Кровельный проход  16,03,2016</t>
  </si>
  <si>
    <t>Ковер Fitness</t>
  </si>
  <si>
    <t>1,4х0,5</t>
  </si>
  <si>
    <t>1,8*0,6</t>
  </si>
  <si>
    <t>1,5х0,5</t>
  </si>
  <si>
    <t>Сидушка с фастексом Optima Light 10</t>
  </si>
  <si>
    <t>Стрічка N-flex Tape 50х3х15000</t>
  </si>
  <si>
    <t>Стрічка N-flex Tape 75х3х15000</t>
  </si>
  <si>
    <t>Стрічка N-flex Tape 100х3х15000</t>
  </si>
  <si>
    <t>Стрічка N-flex Tape 50х6х15000</t>
  </si>
  <si>
    <t>Стрічка N-flex Tape 75х6х15000</t>
  </si>
  <si>
    <t>Стрічка N-flex Tape 100х6х15000</t>
  </si>
  <si>
    <t>50х3х15000</t>
  </si>
  <si>
    <t xml:space="preserve"> 75х3х15000</t>
  </si>
  <si>
    <t>100х3х15000</t>
  </si>
  <si>
    <t>50х6х15000</t>
  </si>
  <si>
    <t xml:space="preserve"> 75х6х15000</t>
  </si>
  <si>
    <t>100х6х15000</t>
  </si>
  <si>
    <t>Рулонний матеріал Стеклоізол ХКП 3,5 сланець сірий (10)</t>
  </si>
  <si>
    <t>Бікроеласт К ЕКП 4,0 сланець сірий</t>
  </si>
  <si>
    <t>Бікрост ХПП</t>
  </si>
  <si>
    <t>10 м2</t>
  </si>
  <si>
    <t>Рулонний матеріал Стеклоізол ХПП 2,5 (10)</t>
  </si>
  <si>
    <t>1 х 10</t>
  </si>
  <si>
    <t>Рубероид, цена за м2, 29,04,2016</t>
  </si>
  <si>
    <t>Синтетичний каучук самоклеющийся  6мм</t>
  </si>
  <si>
    <t>Синтетичний каучук самоклеющийся  10мм</t>
  </si>
  <si>
    <t>Синтетичний каучук самоклеющийся  13мм</t>
  </si>
  <si>
    <t>Синтетичний каучук самоклеющийся  16мм</t>
  </si>
  <si>
    <t>Синтетичний каучук самоклеющийся  19мм</t>
  </si>
  <si>
    <t>Синтетичний каучук самоклеющийся  25мм</t>
  </si>
  <si>
    <t>Синтетичний каучук самоклеющийся  32мм</t>
  </si>
  <si>
    <t>Синтетичний каучук 6мм</t>
  </si>
  <si>
    <t>Синтетичний каучук 10мм</t>
  </si>
  <si>
    <t>Синтетичний каучук 13мм</t>
  </si>
  <si>
    <t>Синтетичний каучук 25мм</t>
  </si>
  <si>
    <t>Синтетичний каучук 32мм</t>
  </si>
  <si>
    <t>Синтетичний каучук фольгированный с  PET пленкой 6мм</t>
  </si>
  <si>
    <t>Синтетичний каучук фольгированный с  PET пленкой 10мм</t>
  </si>
  <si>
    <t>Синтетичний каучук фольгированный с  PET пленкой 13мм</t>
  </si>
  <si>
    <t>Синтетичний каучук фольгированный с  PET пленкой 19мм</t>
  </si>
  <si>
    <t>Синтетичний каучук фольгированный с  PET пленкой 25мм</t>
  </si>
  <si>
    <t>Синтетичний каучук фольгированный с  PET пленкой 32мм</t>
  </si>
  <si>
    <t>Синтетичний каучук фольгированный с  PET пленкой 16мм</t>
  </si>
  <si>
    <t>14 и 16</t>
  </si>
  <si>
    <t>10 и 12</t>
  </si>
  <si>
    <t>Синтетичний каучук самоклеющийся фольгированый с PET пленкой  6мм</t>
  </si>
  <si>
    <t>Синтетичний каучук самоклеющийся фольгированый с PET пленкой  10мм</t>
  </si>
  <si>
    <t>Синтетичний каучук самоклеющийся фольгированый с PET пленкой  13мм</t>
  </si>
  <si>
    <t>Синтетичний каучук самоклеющийся фольгированый с PET пленкой  16мм</t>
  </si>
  <si>
    <t>Синтетичний каучук самоклеющийся фольгированый с PET пленкой  19мм</t>
  </si>
  <si>
    <t>Синтетичний каучук самоклеющийся фольгированый с PET пленкой  25мм</t>
  </si>
  <si>
    <t>Синтетичний каучук самоклеющийся фольгированый с PET пленкой  32мм</t>
  </si>
  <si>
    <t>Синтетичний каучук самоклеющийся с покрытием Алюхолст 6мм</t>
  </si>
  <si>
    <t>Синтетичний каучук самоклеющийся с покрытием Алюхолст 10мм</t>
  </si>
  <si>
    <t>Синтетичний каучук самоклеющийся с покрытием Алюхолст 13мм</t>
  </si>
  <si>
    <t>Синтетичний каучук самоклеющийся с покрытием Алюхолст 16мм</t>
  </si>
  <si>
    <t>Синтетичний каучук самоклеющийся с покрытием Алюхолст 19мм</t>
  </si>
  <si>
    <t>Синтетичний каучук самоклеющийся с покрытием Алюхолст 25мм</t>
  </si>
  <si>
    <t>Синтетичний каучук самоклеющийся с покрытием Алюхолст 32мм</t>
  </si>
  <si>
    <r>
      <t xml:space="preserve">Скотч алюмінієвий ALENOR 50 (10м) Б </t>
    </r>
    <r>
      <rPr>
        <sz val="10"/>
        <color indexed="10"/>
        <rFont val="Arial"/>
        <family val="2"/>
        <charset val="204"/>
      </rPr>
      <t>новинка!</t>
    </r>
  </si>
  <si>
    <r>
      <t xml:space="preserve">Скотч алюмінієвий монтажній ALENOR 50 * 100м, шт. </t>
    </r>
    <r>
      <rPr>
        <sz val="10"/>
        <color indexed="10"/>
        <rFont val="Arial"/>
        <family val="2"/>
        <charset val="204"/>
      </rPr>
      <t>цена в ЕВРО</t>
    </r>
  </si>
  <si>
    <t>Каучуковая трубная изоляция 6/6</t>
  </si>
  <si>
    <t>Каучуковая трубная изоляция 8/6</t>
  </si>
  <si>
    <t>Каучуковая трубная изоляция 10/6</t>
  </si>
  <si>
    <t>Каучуковая трубная изоляция 15/6</t>
  </si>
  <si>
    <t>Каучуковая трубная изоляция 18/6</t>
  </si>
  <si>
    <t>Каучуковая трубная изоляция 12/6</t>
  </si>
  <si>
    <t>Каучуковая трубная изоляция 22/6</t>
  </si>
  <si>
    <t>Каучуковая трубная изоляция 28/6</t>
  </si>
  <si>
    <t>Каучуковая трубная изоляция 35/6</t>
  </si>
  <si>
    <t>п.м.</t>
  </si>
  <si>
    <t>Стрічка ПСУС-Е 4*10*8000</t>
  </si>
  <si>
    <t>Стрічка ПСУС-Е 4*15*8000</t>
  </si>
  <si>
    <t>Стрічка ПСУС-Е 4*20*8000</t>
  </si>
  <si>
    <t>Стрічка ПСУС-Е 4*30*8000</t>
  </si>
  <si>
    <t>Стрічка ПСУС-Е 6*10*5600</t>
  </si>
  <si>
    <t>Стрічка ПСУС-Е 6*15*5600</t>
  </si>
  <si>
    <t>Стрічка ПСУС-Е 6*20*5600</t>
  </si>
  <si>
    <t>Стрічка ПСУС-Е 6*30*5600</t>
  </si>
  <si>
    <t>Стрічка ПСУС-U 4*10*8000</t>
  </si>
  <si>
    <t>Стрічка ПСУС-U 4*15*8000</t>
  </si>
  <si>
    <t>Стрічка ПСУС-U 4*20*8000</t>
  </si>
  <si>
    <t>Стрічка ПСУС-U 4*30*8000</t>
  </si>
  <si>
    <t>Стрічка ПСУС-U 6*10*5600</t>
  </si>
  <si>
    <t>Стрічка ПСУС-U 6*15*5600</t>
  </si>
  <si>
    <t>Стрічка ПСУС-U 6*20*5600</t>
  </si>
  <si>
    <t>Стрічка ПСУС-U 6*30*5600</t>
  </si>
  <si>
    <t>Стрічка ПСУС-U 8*15*4000</t>
  </si>
  <si>
    <t>Стрічка ПСУС-U 8*20*4000</t>
  </si>
  <si>
    <t>Стрічка ПСУС-U 8*30*4000</t>
  </si>
  <si>
    <t>Стрічка ПСУС-U 8*60*4000</t>
  </si>
  <si>
    <t>Стрічка ПСУС-Е 8*15*5000</t>
  </si>
  <si>
    <t>Подложка под обои</t>
  </si>
  <si>
    <t>Полотно фольгированное самоклеющиеся</t>
  </si>
  <si>
    <t>Полотно фольгированное с двух сторон</t>
  </si>
  <si>
    <t>Полотно фольгированное</t>
  </si>
  <si>
    <t>Полотно дублированное полиэтиленовой пленкой</t>
  </si>
  <si>
    <t>Алюминиевая фольга армированная Фолар, цена в грн. за м.кв.</t>
  </si>
  <si>
    <t>Алюхолст, цена в грн. за м.кв</t>
  </si>
  <si>
    <t>Лента каучуковая, цена в евро за рулон</t>
  </si>
  <si>
    <t>Диаметр 4 мм.</t>
  </si>
  <si>
    <t xml:space="preserve">Диаметр 8 мм.  </t>
  </si>
  <si>
    <t xml:space="preserve">Диаметр 10 мм.  </t>
  </si>
  <si>
    <t>Диаметр 14 мм.</t>
  </si>
  <si>
    <t>Изолонтейп 3006 В2Б2</t>
  </si>
  <si>
    <t>Изолонтейп лента 3003 ВБ 100мм *30 м</t>
  </si>
  <si>
    <t>1,8х0,8</t>
  </si>
  <si>
    <t>2х0,7</t>
  </si>
  <si>
    <t>2,1х0,7</t>
  </si>
  <si>
    <t>Пено блок 50 мм (1*1м)</t>
  </si>
  <si>
    <t>Одноразовая картонная опалубка 315 3 м.</t>
  </si>
  <si>
    <t>Одноразовая картонная опалубка 358 3 м.</t>
  </si>
  <si>
    <t>Одноразовая картонная опалубка 406 3 м.</t>
  </si>
  <si>
    <t>Одноразовая картонная опалубка 315 4 м.</t>
  </si>
  <si>
    <t>Одноразовая картонная опалубка 358 4 м.</t>
  </si>
  <si>
    <t>Одноразовая картонная опалубка 406 4 м.</t>
  </si>
  <si>
    <t>Утеплитель для труб  13/114</t>
  </si>
  <si>
    <t>Ізоляційна підкладка під шпалери 5мм (0,5х14м), рул</t>
  </si>
  <si>
    <t>Ізоляційна підкладка під шпалери 5мм (1,0х5м), рул</t>
  </si>
  <si>
    <t>Ізоляційна підкладка під шпалери 5мм (1,0х10м), рул</t>
  </si>
  <si>
    <t>9 x  6</t>
  </si>
  <si>
    <t>9 x 10</t>
  </si>
  <si>
    <t>9 x 12</t>
  </si>
  <si>
    <t>9 x 15</t>
  </si>
  <si>
    <t>9 x 18</t>
  </si>
  <si>
    <t>9 x 22</t>
  </si>
  <si>
    <t>9 x 25</t>
  </si>
  <si>
    <t>9 x 28</t>
  </si>
  <si>
    <t>9 x 35</t>
  </si>
  <si>
    <t>9 x 42</t>
  </si>
  <si>
    <t>9 x 48</t>
  </si>
  <si>
    <t>9 x 54</t>
  </si>
  <si>
    <t>9 x 60</t>
  </si>
  <si>
    <t>9 x 64</t>
  </si>
  <si>
    <t>9 x 76</t>
  </si>
  <si>
    <t>9 x 89</t>
  </si>
  <si>
    <t>9 x 108</t>
  </si>
  <si>
    <t>9 x 114</t>
  </si>
  <si>
    <t>13 x 10</t>
  </si>
  <si>
    <t>13 x 12</t>
  </si>
  <si>
    <t>13 x 15</t>
  </si>
  <si>
    <t>13 x 18</t>
  </si>
  <si>
    <t>13 x 22</t>
  </si>
  <si>
    <t>13 x 28</t>
  </si>
  <si>
    <t>13 x 35</t>
  </si>
  <si>
    <t>13 x 42</t>
  </si>
  <si>
    <t>13 x 48</t>
  </si>
  <si>
    <t>13 x 54</t>
  </si>
  <si>
    <t>13 x 60</t>
  </si>
  <si>
    <t>13 x 64</t>
  </si>
  <si>
    <t>13 x 76</t>
  </si>
  <si>
    <t>13 x 89</t>
  </si>
  <si>
    <t>13 x 108</t>
  </si>
  <si>
    <t>13 x 114</t>
  </si>
  <si>
    <t>19 x 15</t>
  </si>
  <si>
    <t>19 x 18</t>
  </si>
  <si>
    <t>19 x 22</t>
  </si>
  <si>
    <t>19 x 28</t>
  </si>
  <si>
    <t>19 x 35</t>
  </si>
  <si>
    <t>19 x 42</t>
  </si>
  <si>
    <t>19 x 48</t>
  </si>
  <si>
    <t>19 x 54</t>
  </si>
  <si>
    <t>19 x 60</t>
  </si>
  <si>
    <t>19 x 64</t>
  </si>
  <si>
    <t>19 x 76</t>
  </si>
  <si>
    <t>19 x 89</t>
  </si>
  <si>
    <t>19 x 108</t>
  </si>
  <si>
    <t>19 x 114</t>
  </si>
  <si>
    <t>25 x 22</t>
  </si>
  <si>
    <t>25 x 28</t>
  </si>
  <si>
    <t>25 x 35</t>
  </si>
  <si>
    <t>25 x 42</t>
  </si>
  <si>
    <t>25 x 48</t>
  </si>
  <si>
    <t>25 x 54</t>
  </si>
  <si>
    <t>25 x 60</t>
  </si>
  <si>
    <t>25 x 76</t>
  </si>
  <si>
    <t>25 x 89</t>
  </si>
  <si>
    <t>25 x 114</t>
  </si>
  <si>
    <t>32 x 35</t>
  </si>
  <si>
    <t>32 x 42</t>
  </si>
  <si>
    <t>32 x 48</t>
  </si>
  <si>
    <t>32 x 54</t>
  </si>
  <si>
    <t>32 x 60</t>
  </si>
  <si>
    <t>32 x 76</t>
  </si>
  <si>
    <t>32 x 89</t>
  </si>
  <si>
    <t>32 x 114</t>
  </si>
  <si>
    <t>Каучуковая изоляция листовая ODE</t>
  </si>
  <si>
    <t>9 (10)</t>
  </si>
  <si>
    <t>Скотч алюминиевый АL+PET 50ммх40м</t>
  </si>
  <si>
    <t>Скотч алюминиевый АL+PET 75ммх40м</t>
  </si>
  <si>
    <t>Скотч алюминиевый АL+PET 100ммх40м</t>
  </si>
  <si>
    <t>Скотч алюминиевый АL+PET 50ммх50м</t>
  </si>
  <si>
    <t>Скотч алюминиевый АL+PET 75ммх50м</t>
  </si>
  <si>
    <t>Скотч алюминиевый АL+PET 100ммх50м</t>
  </si>
  <si>
    <t>Скотч алюминиевый АL+PET 50ммх20м</t>
  </si>
  <si>
    <t>15м.п.</t>
  </si>
  <si>
    <t>10м.п.</t>
  </si>
  <si>
    <t>5м.п.</t>
  </si>
  <si>
    <t>Антискрип 20мм х 1,75 п.м.</t>
  </si>
  <si>
    <t>Антискрип 25мм х 6,0 п.м.</t>
  </si>
  <si>
    <t>33х50</t>
  </si>
  <si>
    <t>70х50</t>
  </si>
  <si>
    <t>Антискрип 20мм х 6,0 п.м.</t>
  </si>
  <si>
    <t>Цена грн</t>
  </si>
  <si>
    <t>М.опт, грн</t>
  </si>
  <si>
    <t>130 см.</t>
  </si>
  <si>
    <t>Ковер MaxiFit-5</t>
  </si>
  <si>
    <t>Карпет самоклеющийся автомобильный</t>
  </si>
  <si>
    <t>клей ультимат аэрозольный 250 мл.</t>
  </si>
  <si>
    <t>VibroLight 1,3 (Визол)</t>
  </si>
  <si>
    <t>VibroLight 2,0 (Визол)</t>
  </si>
  <si>
    <t>VibroLight 3,0 (Визол)</t>
  </si>
  <si>
    <t>VibroLight 4,0 (Визол)</t>
  </si>
  <si>
    <t>Прикаточный валик металлический</t>
  </si>
  <si>
    <t>Прикаточный валик металлический с короткой ручкой</t>
  </si>
  <si>
    <t>Прикаточный валик пластиковый</t>
  </si>
  <si>
    <t>Прикаточный валик пластиковый ребристый</t>
  </si>
  <si>
    <t>Прикаточный валик резиновый</t>
  </si>
  <si>
    <t>Утеплитель под обои + клея</t>
  </si>
  <si>
    <t>5 кв.м.</t>
  </si>
  <si>
    <t>0,5*10</t>
  </si>
  <si>
    <t>Клей Titan PLUS  1.0</t>
  </si>
  <si>
    <t>1 кг.</t>
  </si>
  <si>
    <t>Клей Titan PLUS  1.5</t>
  </si>
  <si>
    <t>1,5 кг.</t>
  </si>
  <si>
    <t>Клей Titan PLUS 4</t>
  </si>
  <si>
    <t>4 кг.</t>
  </si>
  <si>
    <t>Алюминиевая клейкая лента 48мм*30м</t>
  </si>
  <si>
    <t>0,048х30</t>
  </si>
  <si>
    <t>Синтетичний каучук самоклеющийся  8мм</t>
  </si>
  <si>
    <t>Синтетичний каучук самоклеющийся фольгированый с PET пленкой  8мм</t>
  </si>
  <si>
    <t>Изолон 300 3010 фольгированный</t>
  </si>
  <si>
    <t>Каучуковая трубная изоляция 42/6</t>
  </si>
  <si>
    <t>Плита пiнополiстирольна пеноплекс 20х 600х1200, лист</t>
  </si>
  <si>
    <t>Плита пiнополiстирольна пеноплекс 30х 600х1200, лист</t>
  </si>
  <si>
    <t>Плита пiнополiстирольна пеноплекс 40х 600х1200, лист</t>
  </si>
  <si>
    <t>Плита пiнополiстирольна пеноплекс 50х 600х1200, лист</t>
  </si>
  <si>
    <t>Плита пiнополiстирольна пеноплекс 100х 600х1200, лист</t>
  </si>
  <si>
    <t>Плита пiнополiстирольна 25х 600х1200, лист</t>
  </si>
  <si>
    <t>Плита пiнополiстирольна 10х 600х1200, лист</t>
  </si>
  <si>
    <t>Плита пiнополiстирольна 30х 600х1200, лист</t>
  </si>
  <si>
    <t>Плита пiнополiстирольна 40х 600х1200, лист</t>
  </si>
  <si>
    <t>Плита пiнополiстирольна 50х 600х1200, лист</t>
  </si>
  <si>
    <t>Плита пiнополiстирольна техноплекс 20х 580х1180, лист</t>
  </si>
  <si>
    <t>Плита пiнополiстирольна техноплекс 30х 580х1180, лист</t>
  </si>
  <si>
    <t>Плита пiнополiстирольна техноплекс 40х 580х1180, лист</t>
  </si>
  <si>
    <t>Плита пiнополiстирольна техноплекс 50х 580х1180, лист</t>
  </si>
  <si>
    <t>Артикул</t>
  </si>
  <si>
    <t>Толщина мм</t>
  </si>
  <si>
    <t>Параметры</t>
  </si>
  <si>
    <t>Стоимость, usd/м2</t>
  </si>
  <si>
    <t>Описания</t>
  </si>
  <si>
    <t>Размеры,м</t>
  </si>
  <si>
    <t>Рулонка</t>
  </si>
  <si>
    <t>1030Р</t>
  </si>
  <si>
    <t>белый, 30кг/м3</t>
  </si>
  <si>
    <t>1,5х100</t>
  </si>
  <si>
    <t>3075Р</t>
  </si>
  <si>
    <t>75кг/м3, черный/белый</t>
  </si>
  <si>
    <t>1,5х50/1х100</t>
  </si>
  <si>
    <t>1,5х50</t>
  </si>
  <si>
    <t>1х50</t>
  </si>
  <si>
    <t>Листы</t>
  </si>
  <si>
    <t>75 кг/м3, синий/зеленый/фиолетовый</t>
  </si>
  <si>
    <t>1,0х1,5</t>
  </si>
  <si>
    <t>75 кг/м3, красный/оранжевый/синий</t>
  </si>
  <si>
    <t>75 кг/м3, зеленый/фиолетовый/оранжевый/синий</t>
  </si>
  <si>
    <t>4075Р</t>
  </si>
  <si>
    <t>75 кг/м3, желтый</t>
  </si>
  <si>
    <t>75 кг/м3, салатовый</t>
  </si>
  <si>
    <t>4105Р</t>
  </si>
  <si>
    <t>105кг/м3, серый</t>
  </si>
  <si>
    <t>1,4х1,75</t>
  </si>
  <si>
    <t>3170Р</t>
  </si>
  <si>
    <t>170кг/м3, бежевый</t>
  </si>
  <si>
    <t>1,1х1,5</t>
  </si>
  <si>
    <t>170кг/м3, серый</t>
  </si>
  <si>
    <t>1180Р</t>
  </si>
  <si>
    <t>180кг/м3, белый</t>
  </si>
  <si>
    <t>1,1х1,7</t>
  </si>
  <si>
    <t>1180О</t>
  </si>
  <si>
    <t xml:space="preserve">180кг/м3, черный </t>
  </si>
  <si>
    <t>1,1х1,45</t>
  </si>
  <si>
    <t>2070Е</t>
  </si>
  <si>
    <t xml:space="preserve">70кг/м3, черный </t>
  </si>
  <si>
    <t>4180Е</t>
  </si>
  <si>
    <t>1,15х1,75</t>
  </si>
  <si>
    <t>4250Е</t>
  </si>
  <si>
    <t>250кг/м3, черный</t>
  </si>
  <si>
    <t>1,05х1,55</t>
  </si>
  <si>
    <t>1315Е</t>
  </si>
  <si>
    <t xml:space="preserve">315кг/м3, черный </t>
  </si>
  <si>
    <t>Тисненые</t>
  </si>
  <si>
    <t>3075РТ</t>
  </si>
  <si>
    <t>75кг/м3, белый, тисненный</t>
  </si>
  <si>
    <t>75кг/м3, черный, тисненный</t>
  </si>
  <si>
    <t>1х1,5</t>
  </si>
  <si>
    <t>4075РТ</t>
  </si>
  <si>
    <t>75кг/м3, фиолетовая, тисненный</t>
  </si>
  <si>
    <t>1045РТ</t>
  </si>
  <si>
    <t xml:space="preserve"> 45кг/м3, синий, тисненный</t>
  </si>
  <si>
    <t>1,5х2,0</t>
  </si>
  <si>
    <t>1160ЕТ</t>
  </si>
  <si>
    <t>160кг/м3, салатовый,  тисненный</t>
  </si>
  <si>
    <t>1,25х1,80</t>
  </si>
  <si>
    <t>2070ЕТ</t>
  </si>
  <si>
    <t>70кг/м3, красный,  тисненный</t>
  </si>
  <si>
    <t>Клеевая</t>
  </si>
  <si>
    <t>3075Р+кл</t>
  </si>
  <si>
    <t>белая/черная, 75кг/м3, клей, на бумаге</t>
  </si>
  <si>
    <t>черная, 75кг/м3, клей, на бумаге</t>
  </si>
  <si>
    <t>Синтетичний каучук 19мм</t>
  </si>
  <si>
    <t>Ковер Optima Light 12</t>
  </si>
  <si>
    <t>Ковер Optima Light 16</t>
  </si>
  <si>
    <t>1*1</t>
  </si>
  <si>
    <t xml:space="preserve">Лента ПВХ 50 мм </t>
  </si>
  <si>
    <t>1Х300=300</t>
  </si>
  <si>
    <t>1Х200=200</t>
  </si>
  <si>
    <t>Плита пiнополiстирольна 20х 600х1200, лист</t>
  </si>
  <si>
    <t>Ленты уплотнительные не проводящие электричество, цена в Euro за м.п.</t>
  </si>
  <si>
    <t>600х1990х8</t>
  </si>
  <si>
    <t xml:space="preserve">Лёгкая рулонная теплоизоляция KNAUF INSULATION Цена в грн.за рулон </t>
  </si>
  <si>
    <t>Акустический каучук</t>
  </si>
  <si>
    <t>NSP SOFT WAVE 8 (500 × 500 мм) акрил</t>
  </si>
  <si>
    <t>NSP SOFT WAVE 10 (500 × 500 мм) акрил</t>
  </si>
  <si>
    <t>500*500</t>
  </si>
  <si>
    <t>лист</t>
  </si>
  <si>
    <t>1,9х0,6</t>
  </si>
  <si>
    <t xml:space="preserve">Изолон 300 фольгированный </t>
  </si>
  <si>
    <t>Внутр.Диаметр мм</t>
  </si>
  <si>
    <t>9 кг.</t>
  </si>
  <si>
    <t>Розн.</t>
  </si>
  <si>
    <t>МО</t>
  </si>
  <si>
    <t>15 кг.</t>
  </si>
  <si>
    <t>Скотч металлезированный 50мм*50м.п.</t>
  </si>
  <si>
    <t>0,015х25</t>
  </si>
  <si>
    <t>0,050х20</t>
  </si>
  <si>
    <t>0,10х20</t>
  </si>
  <si>
    <t>0,20х20</t>
  </si>
  <si>
    <t>Герметик AQUA PROTECT (LT/FA) 50*1,5, цена за п.м. с фольгой</t>
  </si>
  <si>
    <t>Герметик AQUA PROTECT (LT/FA) 100*1,5 п.м. цена за п.м. с фольгой</t>
  </si>
  <si>
    <t>Герметик AQUA PROTECT (LT/FA) 200*1,5 п.м.  цена за п.м. с фольгой</t>
  </si>
  <si>
    <r>
      <t xml:space="preserve">Лента БК </t>
    </r>
    <r>
      <rPr>
        <b/>
        <sz val="10"/>
        <color indexed="8"/>
        <rFont val="Arial"/>
        <family val="2"/>
        <charset val="204"/>
      </rPr>
      <t>К2</t>
    </r>
    <r>
      <rPr>
        <sz val="10"/>
        <color indexed="8"/>
        <rFont val="Arial"/>
        <family val="2"/>
        <charset val="204"/>
      </rPr>
      <t xml:space="preserve"> 1/15мм (25м.п.), цена за п.м.</t>
    </r>
  </si>
  <si>
    <t>Герметик шнур Ø5мм AQUA PROTECT (LB/S) упаковка 5шт*0,5п.м.=2,5м.п. цена за п.м.</t>
  </si>
  <si>
    <t>черный</t>
  </si>
  <si>
    <t>серый</t>
  </si>
  <si>
    <t>Герметик шнур Ø8мм AQUA PROTECT (LB/S) упаковка 5шт*0,5п.м.=2,5м.п. цена за п.м.</t>
  </si>
  <si>
    <t>Герметик шнур Ø6мм AQUA PROTECT (LB/S), 12п.м. цена за п.м.</t>
  </si>
  <si>
    <t>Герметик шнур Ø4мм AQUA PROTECT (LB/S), 15п.м. цена за п.м.</t>
  </si>
  <si>
    <t>Герметик шнур Ø5мм (LB/S) упаковка 5шт*0,5п.м.=2,5м.п. цена за п.м.</t>
  </si>
  <si>
    <t xml:space="preserve">Герметик лента AQUA PROTECT (LB) 50*1,5, цена за п.м. бутилкаучуковая лента </t>
  </si>
  <si>
    <t xml:space="preserve">Герметик лента AQUA PROTECT (LB) 100*1,5, цена за п.м. бутилкаучуковая лента </t>
  </si>
  <si>
    <t xml:space="preserve">Герметик лента AQUA PROTECT (LB) 200*1,5, цена за п.м. бутилкаучуковая лента </t>
  </si>
  <si>
    <t xml:space="preserve">20 мм (тип А) </t>
  </si>
  <si>
    <t xml:space="preserve">30 мм (тип А) </t>
  </si>
  <si>
    <t xml:space="preserve">40 мм (тип А) </t>
  </si>
  <si>
    <t xml:space="preserve">50 мм (тип А) </t>
  </si>
  <si>
    <t xml:space="preserve">60 мм (тип А) </t>
  </si>
  <si>
    <t xml:space="preserve">70 мм (тип А) </t>
  </si>
  <si>
    <t xml:space="preserve">80 мм (тип А) </t>
  </si>
  <si>
    <t xml:space="preserve">80 мм (тип Б) </t>
  </si>
  <si>
    <t xml:space="preserve">70 мм (тип Б) </t>
  </si>
  <si>
    <t xml:space="preserve">60 мм (тип Б) </t>
  </si>
  <si>
    <t xml:space="preserve">50 мм (тип Б) </t>
  </si>
  <si>
    <t xml:space="preserve">40 мм (тип Б) </t>
  </si>
  <si>
    <t xml:space="preserve">30 мм (тип Б) </t>
  </si>
  <si>
    <t xml:space="preserve">20 мм (тип Б) </t>
  </si>
  <si>
    <t>1,0х2,0</t>
  </si>
  <si>
    <t>Скорлупы ППУ Д 426</t>
  </si>
  <si>
    <t>Скорлупы ППУ Д 530</t>
  </si>
  <si>
    <t>Цена грн за п.м.
армированая фольга</t>
  </si>
  <si>
    <t>Цена грн за п.м.
вспененный полиэтилен с фольгой</t>
  </si>
  <si>
    <t xml:space="preserve"> 183х61см</t>
  </si>
  <si>
    <t>183х61см</t>
  </si>
  <si>
    <t>Лента уплотнительная 70мм практически без клея</t>
  </si>
  <si>
    <r>
      <rPr>
        <sz val="10"/>
        <rFont val="Arial"/>
        <family val="2"/>
        <charset val="204"/>
      </rPr>
      <t>Лента EPDM 3*10</t>
    </r>
    <r>
      <rPr>
        <sz val="10"/>
        <color indexed="8"/>
        <rFont val="Arial"/>
        <family val="2"/>
        <charset val="204"/>
      </rPr>
      <t xml:space="preserve"> (120-130м3)</t>
    </r>
  </si>
  <si>
    <r>
      <rPr>
        <sz val="10"/>
        <rFont val="Arial"/>
        <family val="2"/>
        <charset val="204"/>
      </rPr>
      <t>Лента EPDM 3*15</t>
    </r>
    <r>
      <rPr>
        <sz val="10"/>
        <color indexed="8"/>
        <rFont val="Arial"/>
        <family val="2"/>
        <charset val="204"/>
      </rPr>
      <t xml:space="preserve"> (120-130м3)</t>
    </r>
  </si>
  <si>
    <r>
      <rPr>
        <sz val="10"/>
        <rFont val="Arial"/>
        <family val="2"/>
        <charset val="204"/>
      </rPr>
      <t>Лента EPDM 3*20</t>
    </r>
    <r>
      <rPr>
        <sz val="10"/>
        <color indexed="8"/>
        <rFont val="Arial"/>
        <family val="2"/>
        <charset val="204"/>
      </rPr>
      <t xml:space="preserve"> (120-130м3)</t>
    </r>
  </si>
  <si>
    <r>
      <rPr>
        <sz val="10"/>
        <rFont val="Arial"/>
        <family val="2"/>
        <charset val="204"/>
      </rPr>
      <t>Лента EPDM 3*25</t>
    </r>
    <r>
      <rPr>
        <sz val="10"/>
        <color indexed="8"/>
        <rFont val="Arial"/>
        <family val="2"/>
        <charset val="204"/>
      </rPr>
      <t xml:space="preserve"> (120-130м3)</t>
    </r>
  </si>
  <si>
    <r>
      <rPr>
        <sz val="10"/>
        <rFont val="Arial"/>
        <family val="2"/>
        <charset val="204"/>
      </rPr>
      <t>Лента EPDM 3*30</t>
    </r>
    <r>
      <rPr>
        <sz val="10"/>
        <color indexed="8"/>
        <rFont val="Arial"/>
        <family val="2"/>
        <charset val="204"/>
      </rPr>
      <t xml:space="preserve"> (120-130м3)</t>
    </r>
  </si>
  <si>
    <r>
      <rPr>
        <sz val="10"/>
        <rFont val="Arial"/>
        <family val="2"/>
        <charset val="204"/>
      </rPr>
      <t>Лента EPDM 5*10</t>
    </r>
    <r>
      <rPr>
        <sz val="10"/>
        <color indexed="8"/>
        <rFont val="Arial"/>
        <family val="2"/>
        <charset val="204"/>
      </rPr>
      <t xml:space="preserve"> (120-130м3)</t>
    </r>
  </si>
  <si>
    <r>
      <rPr>
        <sz val="10"/>
        <rFont val="Arial"/>
        <family val="2"/>
        <charset val="204"/>
      </rPr>
      <t>Лента EPDM 5*15</t>
    </r>
    <r>
      <rPr>
        <sz val="10"/>
        <color indexed="8"/>
        <rFont val="Arial"/>
        <family val="2"/>
        <charset val="204"/>
      </rPr>
      <t xml:space="preserve"> (120-130м3)</t>
    </r>
  </si>
  <si>
    <r>
      <rPr>
        <sz val="10"/>
        <rFont val="Arial"/>
        <family val="2"/>
        <charset val="204"/>
      </rPr>
      <t>Лента EPDM 5*20</t>
    </r>
    <r>
      <rPr>
        <sz val="10"/>
        <color indexed="8"/>
        <rFont val="Arial"/>
        <family val="2"/>
        <charset val="204"/>
      </rPr>
      <t xml:space="preserve"> (120-130м3)</t>
    </r>
  </si>
  <si>
    <r>
      <rPr>
        <sz val="10"/>
        <rFont val="Arial"/>
        <family val="2"/>
        <charset val="204"/>
      </rPr>
      <t>Лента EPDM 5*25</t>
    </r>
    <r>
      <rPr>
        <sz val="10"/>
        <color indexed="8"/>
        <rFont val="Arial"/>
        <family val="2"/>
        <charset val="204"/>
      </rPr>
      <t xml:space="preserve"> (120-130м3)</t>
    </r>
  </si>
  <si>
    <r>
      <rPr>
        <sz val="10"/>
        <rFont val="Arial"/>
        <family val="2"/>
        <charset val="204"/>
      </rPr>
      <t>Лента EPDM 5*30</t>
    </r>
    <r>
      <rPr>
        <sz val="10"/>
        <color indexed="8"/>
        <rFont val="Arial"/>
        <family val="2"/>
        <charset val="204"/>
      </rPr>
      <t xml:space="preserve"> (120-130м3)</t>
    </r>
  </si>
  <si>
    <r>
      <rPr>
        <sz val="10"/>
        <rFont val="Arial"/>
        <family val="2"/>
        <charset val="204"/>
      </rPr>
      <t>Лента EPDM 8*10</t>
    </r>
    <r>
      <rPr>
        <sz val="10"/>
        <color indexed="8"/>
        <rFont val="Arial"/>
        <family val="2"/>
        <charset val="204"/>
      </rPr>
      <t xml:space="preserve"> (120-130м3)</t>
    </r>
  </si>
  <si>
    <r>
      <rPr>
        <sz val="10"/>
        <rFont val="Arial"/>
        <family val="2"/>
        <charset val="204"/>
      </rPr>
      <t>Лента EPDM 8*15</t>
    </r>
    <r>
      <rPr>
        <sz val="10"/>
        <color indexed="8"/>
        <rFont val="Arial"/>
        <family val="2"/>
        <charset val="204"/>
      </rPr>
      <t xml:space="preserve"> (120-130м3)</t>
    </r>
  </si>
  <si>
    <r>
      <rPr>
        <sz val="10"/>
        <rFont val="Arial"/>
        <family val="2"/>
        <charset val="204"/>
      </rPr>
      <t>Лента EPDM 8*20</t>
    </r>
    <r>
      <rPr>
        <sz val="10"/>
        <color indexed="8"/>
        <rFont val="Arial"/>
        <family val="2"/>
        <charset val="204"/>
      </rPr>
      <t xml:space="preserve"> (120-130м3)</t>
    </r>
  </si>
  <si>
    <r>
      <rPr>
        <sz val="10"/>
        <rFont val="Arial"/>
        <family val="2"/>
        <charset val="204"/>
      </rPr>
      <t>Лента EPDM 8*25</t>
    </r>
    <r>
      <rPr>
        <sz val="10"/>
        <color indexed="8"/>
        <rFont val="Arial"/>
        <family val="2"/>
        <charset val="204"/>
      </rPr>
      <t xml:space="preserve"> (120-130м3)</t>
    </r>
  </si>
  <si>
    <r>
      <rPr>
        <sz val="10"/>
        <rFont val="Arial"/>
        <family val="2"/>
        <charset val="204"/>
      </rPr>
      <t>Лента EPDM 8*30</t>
    </r>
    <r>
      <rPr>
        <sz val="10"/>
        <color indexed="8"/>
        <rFont val="Arial"/>
        <family val="2"/>
        <charset val="204"/>
      </rPr>
      <t xml:space="preserve"> (120-130м3)</t>
    </r>
  </si>
  <si>
    <r>
      <rPr>
        <sz val="10"/>
        <rFont val="Arial"/>
        <family val="2"/>
        <charset val="204"/>
      </rPr>
      <t>Лента EPDM 10*10</t>
    </r>
    <r>
      <rPr>
        <sz val="10"/>
        <color indexed="8"/>
        <rFont val="Arial"/>
        <family val="2"/>
        <charset val="204"/>
      </rPr>
      <t xml:space="preserve"> (120-130м3)</t>
    </r>
  </si>
  <si>
    <r>
      <rPr>
        <sz val="10"/>
        <rFont val="Arial"/>
        <family val="2"/>
        <charset val="204"/>
      </rPr>
      <t>Лента EPDM 10*15</t>
    </r>
    <r>
      <rPr>
        <sz val="10"/>
        <color indexed="8"/>
        <rFont val="Arial"/>
        <family val="2"/>
        <charset val="204"/>
      </rPr>
      <t xml:space="preserve"> (120-130м3)</t>
    </r>
  </si>
  <si>
    <r>
      <rPr>
        <sz val="10"/>
        <rFont val="Arial"/>
        <family val="2"/>
        <charset val="204"/>
      </rPr>
      <t>Лента EPDM 10*20</t>
    </r>
    <r>
      <rPr>
        <sz val="10"/>
        <color indexed="8"/>
        <rFont val="Arial"/>
        <family val="2"/>
        <charset val="204"/>
      </rPr>
      <t xml:space="preserve"> (120-130м3)</t>
    </r>
  </si>
  <si>
    <r>
      <rPr>
        <sz val="10"/>
        <rFont val="Arial"/>
        <family val="2"/>
        <charset val="204"/>
      </rPr>
      <t>Лента EPDM 10*25</t>
    </r>
    <r>
      <rPr>
        <sz val="10"/>
        <color indexed="8"/>
        <rFont val="Arial"/>
        <family val="2"/>
        <charset val="204"/>
      </rPr>
      <t xml:space="preserve"> (120-130м3)</t>
    </r>
  </si>
  <si>
    <r>
      <rPr>
        <sz val="10"/>
        <rFont val="Arial"/>
        <family val="2"/>
        <charset val="204"/>
      </rPr>
      <t>Лента EPDM 10*30</t>
    </r>
    <r>
      <rPr>
        <sz val="10"/>
        <color indexed="8"/>
        <rFont val="Arial"/>
        <family val="2"/>
        <charset val="204"/>
      </rPr>
      <t xml:space="preserve"> (120-130м3)</t>
    </r>
  </si>
  <si>
    <r>
      <t xml:space="preserve">Розн, </t>
    </r>
    <r>
      <rPr>
        <sz val="12"/>
        <color indexed="10"/>
        <rFont val="Arial"/>
        <family val="2"/>
        <charset val="204"/>
      </rPr>
      <t>$\м2</t>
    </r>
  </si>
  <si>
    <r>
      <t xml:space="preserve">Мелкий опт, </t>
    </r>
    <r>
      <rPr>
        <sz val="12"/>
        <color indexed="10"/>
        <rFont val="Arial"/>
        <family val="2"/>
        <charset val="204"/>
      </rPr>
      <t>$\м2</t>
    </r>
  </si>
  <si>
    <r>
      <t>Описания (</t>
    </r>
    <r>
      <rPr>
        <sz val="12"/>
        <color indexed="10"/>
        <rFont val="Arial"/>
        <family val="2"/>
        <charset val="204"/>
      </rPr>
      <t>цена листового материала указана за м2!!!</t>
    </r>
    <r>
      <rPr>
        <sz val="12"/>
        <rFont val="Arial"/>
        <family val="2"/>
        <charset val="204"/>
      </rPr>
      <t>)</t>
    </r>
  </si>
  <si>
    <t>Паробарьер Кнауф (мембранный)</t>
  </si>
  <si>
    <t>Гидробарьер Кнауф (мембранный)</t>
  </si>
  <si>
    <t>Утеплитель под обои Термотап 6мм</t>
  </si>
  <si>
    <t>Цена,  с НДС</t>
  </si>
  <si>
    <t>10 кв.м.</t>
  </si>
  <si>
    <t>8 кв.м.</t>
  </si>
  <si>
    <t>Утепл. Кнауф фольгированный 20мм</t>
  </si>
  <si>
    <t>Утепл. Кнауф фольгированный 30мм</t>
  </si>
  <si>
    <t>Утепл. Кнауф фольгированный 50мм</t>
  </si>
  <si>
    <t>Одноразовая картонная опалубка 200 4 м.</t>
  </si>
  <si>
    <t>Изолон 100 05  LA</t>
  </si>
  <si>
    <t>Изолон 500 1001,6</t>
  </si>
  <si>
    <t>Изолонтейп лента 3003 ВБ 90мм *30 м</t>
  </si>
  <si>
    <t>0,09х30</t>
  </si>
  <si>
    <t>Изолон 300 3003 фольгированный</t>
  </si>
  <si>
    <t>Изолон 300 3003 фольгированный самоклеющийся</t>
  </si>
  <si>
    <t>Изолон 300 3003 самоклеющийся</t>
  </si>
  <si>
    <t>Диаметр 80 мм.</t>
  </si>
  <si>
    <t>Ковер Турист 12мм, N</t>
  </si>
  <si>
    <t>Ковер Рыбак серый (тисн. с 1 стороны)</t>
  </si>
  <si>
    <t>Ковер Релакс</t>
  </si>
  <si>
    <t xml:space="preserve">Ковер Комфорт </t>
  </si>
  <si>
    <t>Ковер Турист КСП 10мм 60*190см хаки</t>
  </si>
  <si>
    <t>Ковер для йоги TPE+TC 183х61см, 6мм</t>
  </si>
  <si>
    <t>Ковер-Мат для йоги 183х61х1см из вспененного каучука (NBR)</t>
  </si>
  <si>
    <t>Резинка на Ковер</t>
  </si>
  <si>
    <t>Сидушка-Ковер складная с ручками</t>
  </si>
  <si>
    <t xml:space="preserve">Ковер Колибри </t>
  </si>
  <si>
    <t>Ковер Йога Асана Турция</t>
  </si>
  <si>
    <t>Ковер Йога Лотос Турция</t>
  </si>
  <si>
    <t>Ковер Милитари Турция</t>
  </si>
  <si>
    <t>Ковер Фитнес Турция</t>
  </si>
  <si>
    <t>Ковер Пилатес Турция</t>
  </si>
  <si>
    <t>Ковер Йога Профи Турция</t>
  </si>
  <si>
    <t>Мат татами двухцветный (ласточкин хвост) 20мм MT-20</t>
  </si>
  <si>
    <t>Мат татами двухцветный (ласточкин хвост) 26мм MT-26</t>
  </si>
  <si>
    <t>Мат татами двухцветный (ласточкин хвост) 30мм MT-30</t>
  </si>
  <si>
    <t>Мат татами двухцветный (ласточкин хвост) 35мм MT-35</t>
  </si>
  <si>
    <t>Мат татами двухцветный (ласточкин хвост) 40мм MT-40</t>
  </si>
  <si>
    <t>Ручка для переноса ковра</t>
  </si>
  <si>
    <t>Ручка для переноски ковра регулируемая</t>
  </si>
  <si>
    <t>Чежол для ковра YOGA</t>
  </si>
  <si>
    <t>Чехол для ковра, ткань, 700*600 CHAMPION бардовый</t>
  </si>
  <si>
    <t>Чехол для ковра, ткань, 700*600 CHAMPION синий</t>
  </si>
  <si>
    <t>Чехол-рюкзак для ковра, ткань, 700*600 CHAMPION бардовый</t>
  </si>
  <si>
    <t>Чехол-рюкзак для ковра, ткань, 700*600 CHAMPION синий</t>
  </si>
  <si>
    <t>Ковер эва одноцветный</t>
  </si>
  <si>
    <t>1,2*0,5</t>
  </si>
  <si>
    <t>Ковер эва двухцветный</t>
  </si>
  <si>
    <t>0,3х0,3</t>
  </si>
  <si>
    <t>0,5х0,5</t>
  </si>
  <si>
    <t>1,12х1,12</t>
  </si>
  <si>
    <t>Мягкий пол Веселка 300х300х10мм</t>
  </si>
  <si>
    <t>Мягкий пол Веселка 500х500х10мм</t>
  </si>
  <si>
    <t>Мягкий пол Алфавит (в упаковке 36шт)</t>
  </si>
  <si>
    <t>Каучуковая трубная изоляция</t>
  </si>
  <si>
    <t>9 x  8</t>
  </si>
  <si>
    <t>Синтетичний каучук 16мм</t>
  </si>
  <si>
    <t>Синтетичний каучук самоклеющийся с покрытием Алюхолст 8мм</t>
  </si>
  <si>
    <t>Синтетичний каучук фольгированный с  PET пленкой 8мм</t>
  </si>
  <si>
    <t>Полотно ламинированное 01,5</t>
  </si>
  <si>
    <t>Алюфом А10</t>
  </si>
  <si>
    <t>Алюфом В10</t>
  </si>
  <si>
    <t>Скорлупы ППУ Д 63</t>
  </si>
  <si>
    <t>ПЛИТА ТЕПЛОИЗОЛЯЦИОННАЯ ИЗ ПЕНОПОЛИУРЕТАНА 1200х600 мм. (плотность 50-55 кг/м3)</t>
  </si>
  <si>
    <t>50 (1200 х 600)</t>
  </si>
  <si>
    <t>40 (1200 х 600)</t>
  </si>
  <si>
    <t>30 (1200 х 600)</t>
  </si>
  <si>
    <t>Обкладка односторонняя</t>
  </si>
  <si>
    <t>ДСП 16 мм.</t>
  </si>
  <si>
    <t>OSB 10 мм.</t>
  </si>
  <si>
    <t>Фанера 4 мм.</t>
  </si>
  <si>
    <t>ДВП 2,5 мм.</t>
  </si>
  <si>
    <t>Фолар</t>
  </si>
  <si>
    <t>без обкладки</t>
  </si>
  <si>
    <t>ПЛИТА КОНСТРУКЦИОННАЯ ИЗ ПЕНОПОЛИУРЕТАНА 1200х600 мм. (плотность 80-90 кг/м3)</t>
  </si>
  <si>
    <t>Толщина (ДхШ), мм.</t>
  </si>
  <si>
    <t>Без обкладки</t>
  </si>
  <si>
    <t>Цена
грн</t>
  </si>
  <si>
    <t>Ковер детский Киндер пол Мультфильм 1000х2000ммх8мм</t>
  </si>
  <si>
    <t>Ковер Альпинист</t>
  </si>
  <si>
    <t>Ковер Карпаты</t>
  </si>
  <si>
    <t>Ковер Турист</t>
  </si>
  <si>
    <t>Ковер Поход</t>
  </si>
  <si>
    <t>Ковер Аэробика</t>
  </si>
  <si>
    <t>Синтетичний каучук самоклеющийся  3мм</t>
  </si>
  <si>
    <t>Коврик Киндер пол дорога 1100х2000х8мм</t>
  </si>
  <si>
    <t>Лента бутилкаучуковая герметизуючая Alenor BF 100мм (10м)</t>
  </si>
  <si>
    <t>Лента бутилкаучуковая герметизуючая Alenor BF 150мм (10м)</t>
  </si>
  <si>
    <t>Лента бутилкаучуковая герметизуючая Alenor BF 50мм (10м)</t>
  </si>
  <si>
    <t>Лента бутилкаучуковая герметизуючая Alenor BF 75мм (10м)</t>
  </si>
  <si>
    <t>Лента бутилкаучуковая фасадная Alenor BF-FR 45мм (10м)</t>
  </si>
  <si>
    <t>цена уточняеться</t>
  </si>
  <si>
    <t>Скотчи, ленты-герметики с фольгой и без (пр-ва Украина, цена в грн.</t>
  </si>
  <si>
    <r>
      <t xml:space="preserve">Лента БК </t>
    </r>
    <r>
      <rPr>
        <b/>
        <sz val="10"/>
        <color indexed="8"/>
        <rFont val="Arial"/>
        <family val="2"/>
        <charset val="204"/>
      </rPr>
      <t>К2</t>
    </r>
    <r>
      <rPr>
        <sz val="10"/>
        <color indexed="8"/>
        <rFont val="Arial"/>
        <family val="2"/>
        <charset val="204"/>
      </rPr>
      <t xml:space="preserve"> 1/15мм (15м.п.), цена за п.м.</t>
    </r>
  </si>
  <si>
    <t>0,015х15</t>
  </si>
  <si>
    <t>Лента бутилкаучуковая герметизуючая Alenor BF 225мм (10м)</t>
  </si>
  <si>
    <t>Лента бутилкаучуковая герметизуючая Alenor BF 250мм (10м)</t>
  </si>
  <si>
    <t>Чежол для ковра 12мм</t>
  </si>
  <si>
    <t>1,1х2,0</t>
  </si>
  <si>
    <t>Коврики для спорта и спортзалов</t>
  </si>
  <si>
    <t>Ковер Охота складной 3008*60*2м</t>
  </si>
  <si>
    <t>Ковер Охота складной 3008*60*1,8м</t>
  </si>
  <si>
    <t>Коврики для туризма и активного отдыха</t>
  </si>
  <si>
    <t>Напольные покрытия</t>
  </si>
  <si>
    <t>Аксессуары</t>
  </si>
  <si>
    <t>Ковер Йога Практика Турция</t>
  </si>
  <si>
    <t>Мягкий пол Веселка 450х450х10мм</t>
  </si>
  <si>
    <t>0,45х0,45</t>
  </si>
  <si>
    <t>Мягкий пол Трава 450х450х10мм</t>
  </si>
  <si>
    <t>Напольное покрытие коврик-пазл 9шт 29,5*8*29,5 (А2315)</t>
  </si>
  <si>
    <t>Напольное покрыт пазлы ласточкин хвост 20мм.</t>
  </si>
  <si>
    <t>коврик тактильный для игры и развития (75*55)</t>
  </si>
  <si>
    <t>Акустическая перегородка Кнауф 50мм</t>
  </si>
  <si>
    <t>18,3 кв. м.</t>
  </si>
  <si>
    <t>0,61 х 1,25</t>
  </si>
  <si>
    <t>Мягкий пол Дуб-Трава 500х500х10мм</t>
  </si>
  <si>
    <t>1,5*50</t>
  </si>
  <si>
    <t>Коврик автомобильный</t>
  </si>
  <si>
    <t>1200х2000</t>
  </si>
  <si>
    <t>Бентонитовый шнур, цена грн.\м.п.</t>
  </si>
  <si>
    <t xml:space="preserve">Бентонитовый шнур </t>
  </si>
  <si>
    <t>5 м.п.</t>
  </si>
  <si>
    <t>$4,29</t>
  </si>
  <si>
    <t>$3,73</t>
  </si>
  <si>
    <t>Цена в ДОЛЛАР. за кг.</t>
  </si>
  <si>
    <t>Алюхолст AL+РЕТ(Алюбонд РЕТ) на флизелине</t>
  </si>
  <si>
    <t>Изолонтейп лента 3005 ВБ 30мм *20 м</t>
  </si>
  <si>
    <t>Изолонтейп лента 3005 ВБ 40мм *20 м</t>
  </si>
  <si>
    <t>Изолонтейп лента 3005 ВБ 50мм *20 м</t>
  </si>
  <si>
    <t>Изолонтейп лента 3005 ВБ 70мм *20 м</t>
  </si>
  <si>
    <t>Изолонтейп лента 3005 ВБ 90мм *20 м</t>
  </si>
  <si>
    <t>Изолонтейп лента 3005 ВБ 95мм *20 м</t>
  </si>
  <si>
    <t>Изолонтейп лента 3005 ВБ 100мм *20 м</t>
  </si>
  <si>
    <t>карпет 1,4  250</t>
  </si>
  <si>
    <t>карпет 1,4  300</t>
  </si>
  <si>
    <t>Напольное покрытие 12 шт. пазлы ласточкин хвост 10 мм. (Украина)</t>
  </si>
  <si>
    <t>Ковер Optima Light 8 1,8х0,6</t>
  </si>
  <si>
    <t>Толщина пеноплатовой трубной изоляции в мм., цена указана в грн. c НДС  за погонный метр.</t>
  </si>
</sst>
</file>

<file path=xl/styles.xml><?xml version="1.0" encoding="utf-8"?>
<styleSheet xmlns="http://schemas.openxmlformats.org/spreadsheetml/2006/main">
  <numFmts count="6">
    <numFmt numFmtId="172" formatCode="0.0"/>
    <numFmt numFmtId="174" formatCode="#,##0.00_р_."/>
    <numFmt numFmtId="181" formatCode="#,##0.00\ [$грн.-422]"/>
    <numFmt numFmtId="182" formatCode="#,##0.00\ [$€-1]"/>
    <numFmt numFmtId="183" formatCode="[$$-409]#,##0.00"/>
    <numFmt numFmtId="185" formatCode="#,##0.00\ [$UAH]"/>
  </numFmts>
  <fonts count="5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Calibri"/>
      <family val="2"/>
      <charset val="204"/>
    </font>
    <font>
      <b/>
      <sz val="8"/>
      <color indexed="8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i/>
      <sz val="20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i/>
      <sz val="10"/>
      <color indexed="10"/>
      <name val="Arial"/>
      <family val="2"/>
      <charset val="204"/>
    </font>
    <font>
      <i/>
      <sz val="20"/>
      <color indexed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 Cyr"/>
    </font>
    <font>
      <sz val="12"/>
      <color indexed="8"/>
      <name val="Arial"/>
      <family val="2"/>
      <charset val="204"/>
    </font>
    <font>
      <sz val="12"/>
      <name val="Arial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2"/>
      <color indexed="10"/>
      <name val="Arial"/>
      <family val="2"/>
      <charset val="204"/>
    </font>
    <font>
      <sz val="11"/>
      <name val="Arial"/>
      <family val="2"/>
      <charset val="204"/>
    </font>
    <font>
      <b/>
      <sz val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8"/>
      <color theme="1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86">
    <xf numFmtId="0" fontId="0" fillId="0" borderId="0"/>
    <xf numFmtId="0" fontId="9" fillId="2" borderId="0" applyNumberFormat="0" applyBorder="0" applyAlignment="0" applyProtection="0"/>
    <xf numFmtId="0" fontId="1" fillId="2" borderId="0" applyNumberFormat="0" applyBorder="0" applyAlignment="0" applyProtection="0"/>
    <xf numFmtId="0" fontId="9" fillId="2" borderId="0" applyNumberFormat="0" applyBorder="0" applyAlignment="0" applyProtection="0"/>
    <xf numFmtId="0" fontId="1" fillId="2" borderId="0" applyNumberFormat="0" applyBorder="0" applyAlignment="0" applyProtection="0"/>
    <xf numFmtId="0" fontId="9" fillId="2" borderId="0" applyNumberFormat="0" applyBorder="0" applyAlignment="0" applyProtection="0"/>
    <xf numFmtId="0" fontId="1" fillId="2" borderId="0" applyNumberFormat="0" applyBorder="0" applyAlignment="0" applyProtection="0"/>
    <xf numFmtId="0" fontId="9" fillId="2" borderId="0" applyNumberFormat="0" applyBorder="0" applyAlignment="0" applyProtection="0"/>
    <xf numFmtId="0" fontId="1" fillId="2" borderId="0" applyNumberFormat="0" applyBorder="0" applyAlignment="0" applyProtection="0"/>
    <xf numFmtId="0" fontId="9" fillId="2" borderId="0" applyNumberFormat="0" applyBorder="0" applyAlignment="0" applyProtection="0"/>
    <xf numFmtId="0" fontId="1" fillId="2" borderId="0" applyNumberFormat="0" applyBorder="0" applyAlignment="0" applyProtection="0"/>
    <xf numFmtId="0" fontId="9" fillId="2" borderId="0" applyNumberFormat="0" applyBorder="0" applyAlignment="0" applyProtection="0"/>
    <xf numFmtId="0" fontId="1" fillId="2" borderId="0" applyNumberFormat="0" applyBorder="0" applyAlignment="0" applyProtection="0"/>
    <xf numFmtId="0" fontId="9" fillId="2" borderId="0" applyNumberFormat="0" applyBorder="0" applyAlignment="0" applyProtection="0"/>
    <xf numFmtId="0" fontId="1" fillId="2" borderId="0" applyNumberFormat="0" applyBorder="0" applyAlignment="0" applyProtection="0"/>
    <xf numFmtId="0" fontId="9" fillId="2" borderId="0" applyNumberFormat="0" applyBorder="0" applyAlignment="0" applyProtection="0"/>
    <xf numFmtId="0" fontId="1" fillId="2" borderId="0" applyNumberFormat="0" applyBorder="0" applyAlignment="0" applyProtection="0"/>
    <xf numFmtId="0" fontId="9" fillId="3" borderId="0" applyNumberFormat="0" applyBorder="0" applyAlignment="0" applyProtection="0"/>
    <xf numFmtId="0" fontId="1" fillId="3" borderId="0" applyNumberFormat="0" applyBorder="0" applyAlignment="0" applyProtection="0"/>
    <xf numFmtId="0" fontId="9" fillId="3" borderId="0" applyNumberFormat="0" applyBorder="0" applyAlignment="0" applyProtection="0"/>
    <xf numFmtId="0" fontId="1" fillId="3" borderId="0" applyNumberFormat="0" applyBorder="0" applyAlignment="0" applyProtection="0"/>
    <xf numFmtId="0" fontId="9" fillId="3" borderId="0" applyNumberFormat="0" applyBorder="0" applyAlignment="0" applyProtection="0"/>
    <xf numFmtId="0" fontId="1" fillId="3" borderId="0" applyNumberFormat="0" applyBorder="0" applyAlignment="0" applyProtection="0"/>
    <xf numFmtId="0" fontId="9" fillId="3" borderId="0" applyNumberFormat="0" applyBorder="0" applyAlignment="0" applyProtection="0"/>
    <xf numFmtId="0" fontId="1" fillId="3" borderId="0" applyNumberFormat="0" applyBorder="0" applyAlignment="0" applyProtection="0"/>
    <xf numFmtId="0" fontId="9" fillId="3" borderId="0" applyNumberFormat="0" applyBorder="0" applyAlignment="0" applyProtection="0"/>
    <xf numFmtId="0" fontId="1" fillId="3" borderId="0" applyNumberFormat="0" applyBorder="0" applyAlignment="0" applyProtection="0"/>
    <xf numFmtId="0" fontId="9" fillId="3" borderId="0" applyNumberFormat="0" applyBorder="0" applyAlignment="0" applyProtection="0"/>
    <xf numFmtId="0" fontId="1" fillId="3" borderId="0" applyNumberFormat="0" applyBorder="0" applyAlignment="0" applyProtection="0"/>
    <xf numFmtId="0" fontId="9" fillId="3" borderId="0" applyNumberFormat="0" applyBorder="0" applyAlignment="0" applyProtection="0"/>
    <xf numFmtId="0" fontId="1" fillId="3" borderId="0" applyNumberFormat="0" applyBorder="0" applyAlignment="0" applyProtection="0"/>
    <xf numFmtId="0" fontId="9" fillId="3" borderId="0" applyNumberFormat="0" applyBorder="0" applyAlignment="0" applyProtection="0"/>
    <xf numFmtId="0" fontId="1" fillId="3" borderId="0" applyNumberFormat="0" applyBorder="0" applyAlignment="0" applyProtection="0"/>
    <xf numFmtId="0" fontId="9" fillId="4" borderId="0" applyNumberFormat="0" applyBorder="0" applyAlignment="0" applyProtection="0"/>
    <xf numFmtId="0" fontId="1" fillId="4" borderId="0" applyNumberFormat="0" applyBorder="0" applyAlignment="0" applyProtection="0"/>
    <xf numFmtId="0" fontId="9" fillId="4" borderId="0" applyNumberFormat="0" applyBorder="0" applyAlignment="0" applyProtection="0"/>
    <xf numFmtId="0" fontId="1" fillId="4" borderId="0" applyNumberFormat="0" applyBorder="0" applyAlignment="0" applyProtection="0"/>
    <xf numFmtId="0" fontId="9" fillId="4" borderId="0" applyNumberFormat="0" applyBorder="0" applyAlignment="0" applyProtection="0"/>
    <xf numFmtId="0" fontId="1" fillId="4" borderId="0" applyNumberFormat="0" applyBorder="0" applyAlignment="0" applyProtection="0"/>
    <xf numFmtId="0" fontId="9" fillId="4" borderId="0" applyNumberFormat="0" applyBorder="0" applyAlignment="0" applyProtection="0"/>
    <xf numFmtId="0" fontId="1" fillId="4" borderId="0" applyNumberFormat="0" applyBorder="0" applyAlignment="0" applyProtection="0"/>
    <xf numFmtId="0" fontId="9" fillId="4" borderId="0" applyNumberFormat="0" applyBorder="0" applyAlignment="0" applyProtection="0"/>
    <xf numFmtId="0" fontId="1" fillId="4" borderId="0" applyNumberFormat="0" applyBorder="0" applyAlignment="0" applyProtection="0"/>
    <xf numFmtId="0" fontId="9" fillId="4" borderId="0" applyNumberFormat="0" applyBorder="0" applyAlignment="0" applyProtection="0"/>
    <xf numFmtId="0" fontId="1" fillId="4" borderId="0" applyNumberFormat="0" applyBorder="0" applyAlignment="0" applyProtection="0"/>
    <xf numFmtId="0" fontId="9" fillId="4" borderId="0" applyNumberFormat="0" applyBorder="0" applyAlignment="0" applyProtection="0"/>
    <xf numFmtId="0" fontId="1" fillId="4" borderId="0" applyNumberFormat="0" applyBorder="0" applyAlignment="0" applyProtection="0"/>
    <xf numFmtId="0" fontId="9" fillId="4" borderId="0" applyNumberFormat="0" applyBorder="0" applyAlignment="0" applyProtection="0"/>
    <xf numFmtId="0" fontId="1" fillId="4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7" borderId="0" applyNumberFormat="0" applyBorder="0" applyAlignment="0" applyProtection="0"/>
    <xf numFmtId="0" fontId="1" fillId="7" borderId="0" applyNumberFormat="0" applyBorder="0" applyAlignment="0" applyProtection="0"/>
    <xf numFmtId="0" fontId="9" fillId="7" borderId="0" applyNumberFormat="0" applyBorder="0" applyAlignment="0" applyProtection="0"/>
    <xf numFmtId="0" fontId="1" fillId="7" borderId="0" applyNumberFormat="0" applyBorder="0" applyAlignment="0" applyProtection="0"/>
    <xf numFmtId="0" fontId="9" fillId="7" borderId="0" applyNumberFormat="0" applyBorder="0" applyAlignment="0" applyProtection="0"/>
    <xf numFmtId="0" fontId="1" fillId="7" borderId="0" applyNumberFormat="0" applyBorder="0" applyAlignment="0" applyProtection="0"/>
    <xf numFmtId="0" fontId="9" fillId="7" borderId="0" applyNumberFormat="0" applyBorder="0" applyAlignment="0" applyProtection="0"/>
    <xf numFmtId="0" fontId="1" fillId="7" borderId="0" applyNumberFormat="0" applyBorder="0" applyAlignment="0" applyProtection="0"/>
    <xf numFmtId="0" fontId="9" fillId="7" borderId="0" applyNumberFormat="0" applyBorder="0" applyAlignment="0" applyProtection="0"/>
    <xf numFmtId="0" fontId="1" fillId="7" borderId="0" applyNumberFormat="0" applyBorder="0" applyAlignment="0" applyProtection="0"/>
    <xf numFmtId="0" fontId="9" fillId="7" borderId="0" applyNumberFormat="0" applyBorder="0" applyAlignment="0" applyProtection="0"/>
    <xf numFmtId="0" fontId="1" fillId="7" borderId="0" applyNumberFormat="0" applyBorder="0" applyAlignment="0" applyProtection="0"/>
    <xf numFmtId="0" fontId="9" fillId="7" borderId="0" applyNumberFormat="0" applyBorder="0" applyAlignment="0" applyProtection="0"/>
    <xf numFmtId="0" fontId="1" fillId="7" borderId="0" applyNumberFormat="0" applyBorder="0" applyAlignment="0" applyProtection="0"/>
    <xf numFmtId="0" fontId="9" fillId="7" borderId="0" applyNumberFormat="0" applyBorder="0" applyAlignment="0" applyProtection="0"/>
    <xf numFmtId="0" fontId="1" fillId="7" borderId="0" applyNumberFormat="0" applyBorder="0" applyAlignment="0" applyProtection="0"/>
    <xf numFmtId="0" fontId="9" fillId="8" borderId="0" applyNumberFormat="0" applyBorder="0" applyAlignment="0" applyProtection="0"/>
    <xf numFmtId="0" fontId="1" fillId="8" borderId="0" applyNumberFormat="0" applyBorder="0" applyAlignment="0" applyProtection="0"/>
    <xf numFmtId="0" fontId="9" fillId="8" borderId="0" applyNumberFormat="0" applyBorder="0" applyAlignment="0" applyProtection="0"/>
    <xf numFmtId="0" fontId="1" fillId="8" borderId="0" applyNumberFormat="0" applyBorder="0" applyAlignment="0" applyProtection="0"/>
    <xf numFmtId="0" fontId="9" fillId="8" borderId="0" applyNumberFormat="0" applyBorder="0" applyAlignment="0" applyProtection="0"/>
    <xf numFmtId="0" fontId="1" fillId="8" borderId="0" applyNumberFormat="0" applyBorder="0" applyAlignment="0" applyProtection="0"/>
    <xf numFmtId="0" fontId="9" fillId="8" borderId="0" applyNumberFormat="0" applyBorder="0" applyAlignment="0" applyProtection="0"/>
    <xf numFmtId="0" fontId="1" fillId="8" borderId="0" applyNumberFormat="0" applyBorder="0" applyAlignment="0" applyProtection="0"/>
    <xf numFmtId="0" fontId="9" fillId="8" borderId="0" applyNumberFormat="0" applyBorder="0" applyAlignment="0" applyProtection="0"/>
    <xf numFmtId="0" fontId="1" fillId="8" borderId="0" applyNumberFormat="0" applyBorder="0" applyAlignment="0" applyProtection="0"/>
    <xf numFmtId="0" fontId="9" fillId="8" borderId="0" applyNumberFormat="0" applyBorder="0" applyAlignment="0" applyProtection="0"/>
    <xf numFmtId="0" fontId="1" fillId="8" borderId="0" applyNumberFormat="0" applyBorder="0" applyAlignment="0" applyProtection="0"/>
    <xf numFmtId="0" fontId="9" fillId="8" borderId="0" applyNumberFormat="0" applyBorder="0" applyAlignment="0" applyProtection="0"/>
    <xf numFmtId="0" fontId="1" fillId="8" borderId="0" applyNumberFormat="0" applyBorder="0" applyAlignment="0" applyProtection="0"/>
    <xf numFmtId="0" fontId="9" fillId="8" borderId="0" applyNumberFormat="0" applyBorder="0" applyAlignment="0" applyProtection="0"/>
    <xf numFmtId="0" fontId="1" fillId="8" borderId="0" applyNumberFormat="0" applyBorder="0" applyAlignment="0" applyProtection="0"/>
    <xf numFmtId="0" fontId="9" fillId="9" borderId="0" applyNumberFormat="0" applyBorder="0" applyAlignment="0" applyProtection="0"/>
    <xf numFmtId="0" fontId="1" fillId="9" borderId="0" applyNumberFormat="0" applyBorder="0" applyAlignment="0" applyProtection="0"/>
    <xf numFmtId="0" fontId="9" fillId="9" borderId="0" applyNumberFormat="0" applyBorder="0" applyAlignment="0" applyProtection="0"/>
    <xf numFmtId="0" fontId="1" fillId="9" borderId="0" applyNumberFormat="0" applyBorder="0" applyAlignment="0" applyProtection="0"/>
    <xf numFmtId="0" fontId="9" fillId="9" borderId="0" applyNumberFormat="0" applyBorder="0" applyAlignment="0" applyProtection="0"/>
    <xf numFmtId="0" fontId="1" fillId="9" borderId="0" applyNumberFormat="0" applyBorder="0" applyAlignment="0" applyProtection="0"/>
    <xf numFmtId="0" fontId="9" fillId="9" borderId="0" applyNumberFormat="0" applyBorder="0" applyAlignment="0" applyProtection="0"/>
    <xf numFmtId="0" fontId="1" fillId="9" borderId="0" applyNumberFormat="0" applyBorder="0" applyAlignment="0" applyProtection="0"/>
    <xf numFmtId="0" fontId="9" fillId="9" borderId="0" applyNumberFormat="0" applyBorder="0" applyAlignment="0" applyProtection="0"/>
    <xf numFmtId="0" fontId="1" fillId="9" borderId="0" applyNumberFormat="0" applyBorder="0" applyAlignment="0" applyProtection="0"/>
    <xf numFmtId="0" fontId="9" fillId="9" borderId="0" applyNumberFormat="0" applyBorder="0" applyAlignment="0" applyProtection="0"/>
    <xf numFmtId="0" fontId="1" fillId="9" borderId="0" applyNumberFormat="0" applyBorder="0" applyAlignment="0" applyProtection="0"/>
    <xf numFmtId="0" fontId="9" fillId="9" borderId="0" applyNumberFormat="0" applyBorder="0" applyAlignment="0" applyProtection="0"/>
    <xf numFmtId="0" fontId="1" fillId="9" borderId="0" applyNumberFormat="0" applyBorder="0" applyAlignment="0" applyProtection="0"/>
    <xf numFmtId="0" fontId="9" fillId="9" borderId="0" applyNumberFormat="0" applyBorder="0" applyAlignment="0" applyProtection="0"/>
    <xf numFmtId="0" fontId="1" fillId="9" borderId="0" applyNumberFormat="0" applyBorder="0" applyAlignment="0" applyProtection="0"/>
    <xf numFmtId="0" fontId="9" fillId="10" borderId="0" applyNumberFormat="0" applyBorder="0" applyAlignment="0" applyProtection="0"/>
    <xf numFmtId="0" fontId="1" fillId="10" borderId="0" applyNumberFormat="0" applyBorder="0" applyAlignment="0" applyProtection="0"/>
    <xf numFmtId="0" fontId="9" fillId="10" borderId="0" applyNumberFormat="0" applyBorder="0" applyAlignment="0" applyProtection="0"/>
    <xf numFmtId="0" fontId="1" fillId="10" borderId="0" applyNumberFormat="0" applyBorder="0" applyAlignment="0" applyProtection="0"/>
    <xf numFmtId="0" fontId="9" fillId="10" borderId="0" applyNumberFormat="0" applyBorder="0" applyAlignment="0" applyProtection="0"/>
    <xf numFmtId="0" fontId="1" fillId="10" borderId="0" applyNumberFormat="0" applyBorder="0" applyAlignment="0" applyProtection="0"/>
    <xf numFmtId="0" fontId="9" fillId="10" borderId="0" applyNumberFormat="0" applyBorder="0" applyAlignment="0" applyProtection="0"/>
    <xf numFmtId="0" fontId="1" fillId="10" borderId="0" applyNumberFormat="0" applyBorder="0" applyAlignment="0" applyProtection="0"/>
    <xf numFmtId="0" fontId="9" fillId="10" borderId="0" applyNumberFormat="0" applyBorder="0" applyAlignment="0" applyProtection="0"/>
    <xf numFmtId="0" fontId="1" fillId="10" borderId="0" applyNumberFormat="0" applyBorder="0" applyAlignment="0" applyProtection="0"/>
    <xf numFmtId="0" fontId="9" fillId="10" borderId="0" applyNumberFormat="0" applyBorder="0" applyAlignment="0" applyProtection="0"/>
    <xf numFmtId="0" fontId="1" fillId="10" borderId="0" applyNumberFormat="0" applyBorder="0" applyAlignment="0" applyProtection="0"/>
    <xf numFmtId="0" fontId="9" fillId="10" borderId="0" applyNumberFormat="0" applyBorder="0" applyAlignment="0" applyProtection="0"/>
    <xf numFmtId="0" fontId="1" fillId="10" borderId="0" applyNumberFormat="0" applyBorder="0" applyAlignment="0" applyProtection="0"/>
    <xf numFmtId="0" fontId="9" fillId="10" borderId="0" applyNumberFormat="0" applyBorder="0" applyAlignment="0" applyProtection="0"/>
    <xf numFmtId="0" fontId="1" fillId="10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8" borderId="0" applyNumberFormat="0" applyBorder="0" applyAlignment="0" applyProtection="0"/>
    <xf numFmtId="0" fontId="1" fillId="8" borderId="0" applyNumberFormat="0" applyBorder="0" applyAlignment="0" applyProtection="0"/>
    <xf numFmtId="0" fontId="9" fillId="8" borderId="0" applyNumberFormat="0" applyBorder="0" applyAlignment="0" applyProtection="0"/>
    <xf numFmtId="0" fontId="1" fillId="8" borderId="0" applyNumberFormat="0" applyBorder="0" applyAlignment="0" applyProtection="0"/>
    <xf numFmtId="0" fontId="9" fillId="8" borderId="0" applyNumberFormat="0" applyBorder="0" applyAlignment="0" applyProtection="0"/>
    <xf numFmtId="0" fontId="1" fillId="8" borderId="0" applyNumberFormat="0" applyBorder="0" applyAlignment="0" applyProtection="0"/>
    <xf numFmtId="0" fontId="9" fillId="8" borderId="0" applyNumberFormat="0" applyBorder="0" applyAlignment="0" applyProtection="0"/>
    <xf numFmtId="0" fontId="1" fillId="8" borderId="0" applyNumberFormat="0" applyBorder="0" applyAlignment="0" applyProtection="0"/>
    <xf numFmtId="0" fontId="9" fillId="8" borderId="0" applyNumberFormat="0" applyBorder="0" applyAlignment="0" applyProtection="0"/>
    <xf numFmtId="0" fontId="1" fillId="8" borderId="0" applyNumberFormat="0" applyBorder="0" applyAlignment="0" applyProtection="0"/>
    <xf numFmtId="0" fontId="9" fillId="8" borderId="0" applyNumberFormat="0" applyBorder="0" applyAlignment="0" applyProtection="0"/>
    <xf numFmtId="0" fontId="1" fillId="8" borderId="0" applyNumberFormat="0" applyBorder="0" applyAlignment="0" applyProtection="0"/>
    <xf numFmtId="0" fontId="9" fillId="8" borderId="0" applyNumberFormat="0" applyBorder="0" applyAlignment="0" applyProtection="0"/>
    <xf numFmtId="0" fontId="1" fillId="8" borderId="0" applyNumberFormat="0" applyBorder="0" applyAlignment="0" applyProtection="0"/>
    <xf numFmtId="0" fontId="9" fillId="8" borderId="0" applyNumberFormat="0" applyBorder="0" applyAlignment="0" applyProtection="0"/>
    <xf numFmtId="0" fontId="1" fillId="8" borderId="0" applyNumberFormat="0" applyBorder="0" applyAlignment="0" applyProtection="0"/>
    <xf numFmtId="0" fontId="9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26" fillId="0" borderId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7" fillId="0" borderId="0"/>
    <xf numFmtId="0" fontId="7" fillId="0" borderId="0"/>
    <xf numFmtId="0" fontId="2" fillId="0" borderId="0"/>
    <xf numFmtId="0" fontId="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</cellStyleXfs>
  <cellXfs count="340">
    <xf numFmtId="0" fontId="0" fillId="0" borderId="0" xfId="0"/>
    <xf numFmtId="0" fontId="0" fillId="0" borderId="0" xfId="0" applyFill="1"/>
    <xf numFmtId="0" fontId="5" fillId="0" borderId="10" xfId="563" applyFont="1" applyFill="1" applyBorder="1" applyAlignment="1">
      <alignment horizontal="center" vertical="center"/>
    </xf>
    <xf numFmtId="0" fontId="5" fillId="24" borderId="10" xfId="563" applyFont="1" applyFill="1" applyBorder="1" applyAlignment="1">
      <alignment horizontal="center" vertical="center" wrapText="1"/>
    </xf>
    <xf numFmtId="0" fontId="48" fillId="0" borderId="0" xfId="0" applyFont="1"/>
    <xf numFmtId="0" fontId="48" fillId="0" borderId="0" xfId="0" applyFont="1" applyAlignment="1"/>
    <xf numFmtId="0" fontId="49" fillId="0" borderId="0" xfId="0" applyFont="1"/>
    <xf numFmtId="0" fontId="48" fillId="0" borderId="0" xfId="0" applyFont="1" applyAlignment="1">
      <alignment horizontal="left"/>
    </xf>
    <xf numFmtId="0" fontId="30" fillId="0" borderId="0" xfId="0" applyFont="1"/>
    <xf numFmtId="0" fontId="49" fillId="0" borderId="0" xfId="0" applyFont="1" applyAlignment="1"/>
    <xf numFmtId="0" fontId="28" fillId="27" borderId="10" xfId="569" applyFont="1" applyFill="1" applyBorder="1" applyAlignment="1">
      <alignment horizontal="center" vertical="center" wrapText="1"/>
    </xf>
    <xf numFmtId="2" fontId="28" fillId="27" borderId="10" xfId="569" applyNumberFormat="1" applyFont="1" applyFill="1" applyBorder="1" applyAlignment="1">
      <alignment horizontal="center" vertical="center" wrapText="1"/>
    </xf>
    <xf numFmtId="0" fontId="28" fillId="0" borderId="10" xfId="569" applyFont="1" applyFill="1" applyBorder="1" applyAlignment="1">
      <alignment horizontal="left" wrapText="1"/>
    </xf>
    <xf numFmtId="0" fontId="50" fillId="0" borderId="0" xfId="569" applyFont="1"/>
    <xf numFmtId="0" fontId="27" fillId="0" borderId="0" xfId="569" applyFont="1" applyAlignment="1">
      <alignment horizontal="left"/>
    </xf>
    <xf numFmtId="0" fontId="27" fillId="0" borderId="0" xfId="569" applyFont="1" applyAlignment="1">
      <alignment horizontal="center"/>
    </xf>
    <xf numFmtId="0" fontId="28" fillId="0" borderId="10" xfId="569" applyFont="1" applyFill="1" applyBorder="1" applyAlignment="1">
      <alignment horizontal="center" vertical="center" wrapText="1"/>
    </xf>
    <xf numFmtId="0" fontId="28" fillId="0" borderId="10" xfId="569" applyFont="1" applyFill="1" applyBorder="1" applyAlignment="1">
      <alignment horizontal="left" vertical="center" wrapText="1"/>
    </xf>
    <xf numFmtId="0" fontId="5" fillId="0" borderId="11" xfId="565" applyNumberFormat="1" applyFont="1" applyFill="1" applyBorder="1" applyAlignment="1" applyProtection="1">
      <alignment horizontal="center" vertical="distributed" wrapText="1"/>
    </xf>
    <xf numFmtId="0" fontId="7" fillId="0" borderId="10" xfId="563" applyFill="1" applyBorder="1" applyAlignment="1" applyProtection="1">
      <alignment horizontal="left"/>
    </xf>
    <xf numFmtId="0" fontId="7" fillId="0" borderId="10" xfId="563" applyFill="1" applyBorder="1" applyAlignment="1" applyProtection="1">
      <alignment horizontal="center"/>
    </xf>
    <xf numFmtId="0" fontId="48" fillId="0" borderId="10" xfId="0" applyFont="1" applyBorder="1" applyAlignment="1">
      <alignment horizontal="center"/>
    </xf>
    <xf numFmtId="0" fontId="48" fillId="0" borderId="10" xfId="0" applyFont="1" applyBorder="1" applyAlignment="1">
      <alignment horizontal="center" wrapText="1"/>
    </xf>
    <xf numFmtId="0" fontId="48" fillId="0" borderId="10" xfId="0" applyFont="1" applyFill="1" applyBorder="1" applyAlignment="1">
      <alignment horizontal="center" wrapText="1"/>
    </xf>
    <xf numFmtId="0" fontId="48" fillId="0" borderId="10" xfId="0" applyFont="1" applyBorder="1"/>
    <xf numFmtId="0" fontId="48" fillId="0" borderId="0" xfId="0" applyFont="1" applyFill="1"/>
    <xf numFmtId="0" fontId="5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85" fontId="7" fillId="0" borderId="12" xfId="0" applyNumberFormat="1" applyFont="1" applyBorder="1" applyAlignment="1">
      <alignment horizontal="right"/>
    </xf>
    <xf numFmtId="185" fontId="7" fillId="28" borderId="12" xfId="0" applyNumberFormat="1" applyFont="1" applyFill="1" applyBorder="1" applyAlignment="1">
      <alignment horizontal="right"/>
    </xf>
    <xf numFmtId="185" fontId="7" fillId="0" borderId="14" xfId="0" applyNumberFormat="1" applyFont="1" applyBorder="1" applyAlignment="1">
      <alignment horizontal="right"/>
    </xf>
    <xf numFmtId="185" fontId="7" fillId="0" borderId="15" xfId="0" applyNumberFormat="1" applyFont="1" applyBorder="1" applyAlignment="1">
      <alignment horizontal="right"/>
    </xf>
    <xf numFmtId="185" fontId="7" fillId="28" borderId="16" xfId="0" applyNumberFormat="1" applyFont="1" applyFill="1" applyBorder="1" applyAlignment="1">
      <alignment horizontal="right"/>
    </xf>
    <xf numFmtId="185" fontId="7" fillId="28" borderId="13" xfId="0" applyNumberFormat="1" applyFont="1" applyFill="1" applyBorder="1" applyAlignment="1">
      <alignment horizontal="right"/>
    </xf>
    <xf numFmtId="185" fontId="7" fillId="28" borderId="17" xfId="0" applyNumberFormat="1" applyFont="1" applyFill="1" applyBorder="1" applyAlignment="1" applyProtection="1">
      <protection hidden="1"/>
    </xf>
    <xf numFmtId="185" fontId="7" fillId="28" borderId="16" xfId="0" applyNumberFormat="1" applyFont="1" applyFill="1" applyBorder="1" applyAlignment="1" applyProtection="1">
      <alignment vertical="center"/>
      <protection hidden="1"/>
    </xf>
    <xf numFmtId="185" fontId="7" fillId="28" borderId="18" xfId="0" applyNumberFormat="1" applyFont="1" applyFill="1" applyBorder="1" applyAlignment="1" applyProtection="1">
      <alignment vertical="center"/>
      <protection hidden="1"/>
    </xf>
    <xf numFmtId="0" fontId="5" fillId="0" borderId="11" xfId="565" applyNumberFormat="1" applyFont="1" applyFill="1" applyBorder="1" applyAlignment="1" applyProtection="1">
      <alignment horizontal="center" vertical="top" wrapText="1"/>
    </xf>
    <xf numFmtId="0" fontId="48" fillId="0" borderId="0" xfId="0" applyFont="1" applyProtection="1">
      <protection locked="0"/>
    </xf>
    <xf numFmtId="0" fontId="5" fillId="0" borderId="0" xfId="565" applyFont="1" applyAlignment="1" applyProtection="1">
      <alignment horizontal="left"/>
      <protection locked="0"/>
    </xf>
    <xf numFmtId="0" fontId="5" fillId="27" borderId="10" xfId="565" applyNumberFormat="1" applyFont="1" applyFill="1" applyBorder="1" applyAlignment="1" applyProtection="1">
      <alignment horizontal="center" vertical="top" wrapText="1"/>
      <protection locked="0"/>
    </xf>
    <xf numFmtId="0" fontId="7" fillId="0" borderId="10" xfId="565" applyNumberFormat="1" applyFont="1" applyFill="1" applyBorder="1" applyAlignment="1" applyProtection="1">
      <alignment horizontal="left" vertical="distributed" wrapText="1"/>
      <protection locked="0"/>
    </xf>
    <xf numFmtId="0" fontId="7" fillId="0" borderId="10" xfId="565" applyNumberFormat="1" applyFont="1" applyFill="1" applyBorder="1" applyAlignment="1" applyProtection="1">
      <alignment horizontal="center" vertical="distributed" wrapText="1"/>
      <protection locked="0"/>
    </xf>
    <xf numFmtId="0" fontId="7" fillId="0" borderId="10" xfId="565" applyNumberFormat="1" applyFont="1" applyFill="1" applyBorder="1" applyAlignment="1" applyProtection="1">
      <alignment horizontal="left" vertical="top" wrapText="1"/>
      <protection locked="0"/>
    </xf>
    <xf numFmtId="0" fontId="7" fillId="0" borderId="10" xfId="565" applyNumberFormat="1" applyFont="1" applyFill="1" applyBorder="1" applyAlignment="1" applyProtection="1">
      <alignment horizontal="center" vertical="top" wrapText="1"/>
      <protection locked="0"/>
    </xf>
    <xf numFmtId="0" fontId="4" fillId="27" borderId="10" xfId="565" applyNumberFormat="1" applyFont="1" applyFill="1" applyBorder="1" applyAlignment="1" applyProtection="1">
      <alignment horizontal="left" vertical="center" wrapText="1"/>
      <protection locked="0"/>
    </xf>
    <xf numFmtId="0" fontId="4" fillId="27" borderId="10" xfId="565" applyNumberFormat="1" applyFont="1" applyFill="1" applyBorder="1" applyAlignment="1" applyProtection="1">
      <alignment horizontal="center" vertical="center" wrapText="1"/>
      <protection locked="0"/>
    </xf>
    <xf numFmtId="2" fontId="7" fillId="0" borderId="10" xfId="565" applyNumberFormat="1" applyFont="1" applyFill="1" applyBorder="1" applyAlignment="1" applyProtection="1">
      <alignment horizontal="left" vertical="top" wrapText="1"/>
      <protection locked="0"/>
    </xf>
    <xf numFmtId="0" fontId="7" fillId="0" borderId="10" xfId="565" applyNumberFormat="1" applyFont="1" applyFill="1" applyBorder="1" applyAlignment="1" applyProtection="1">
      <alignment horizontal="center" vertical="center" wrapText="1"/>
      <protection locked="0"/>
    </xf>
    <xf numFmtId="49" fontId="7" fillId="0" borderId="10" xfId="588" applyNumberFormat="1" applyFont="1" applyFill="1" applyBorder="1" applyAlignment="1" applyProtection="1">
      <alignment horizontal="left" vertical="center"/>
      <protection locked="0"/>
    </xf>
    <xf numFmtId="49" fontId="7" fillId="0" borderId="10" xfId="565" applyNumberFormat="1" applyFont="1" applyFill="1" applyBorder="1" applyAlignment="1" applyProtection="1">
      <alignment horizontal="left" vertical="top" wrapText="1"/>
      <protection locked="0"/>
    </xf>
    <xf numFmtId="0" fontId="7" fillId="0" borderId="10" xfId="565" applyNumberFormat="1" applyFont="1" applyFill="1" applyBorder="1" applyAlignment="1" applyProtection="1">
      <alignment vertical="top" wrapText="1"/>
      <protection locked="0"/>
    </xf>
    <xf numFmtId="49" fontId="7" fillId="0" borderId="10" xfId="565" applyNumberFormat="1" applyFont="1" applyFill="1" applyBorder="1" applyAlignment="1" applyProtection="1">
      <alignment horizontal="center" vertical="distributed" wrapText="1"/>
      <protection locked="0"/>
    </xf>
    <xf numFmtId="2" fontId="50" fillId="0" borderId="10" xfId="0" applyNumberFormat="1" applyFont="1" applyBorder="1" applyAlignment="1" applyProtection="1">
      <alignment horizontal="center"/>
      <protection locked="0" hidden="1"/>
    </xf>
    <xf numFmtId="0" fontId="5" fillId="0" borderId="0" xfId="565" applyFont="1" applyAlignment="1" applyProtection="1">
      <alignment horizontal="center"/>
      <protection locked="0" hidden="1"/>
    </xf>
    <xf numFmtId="0" fontId="5" fillId="27" borderId="10" xfId="565" applyNumberFormat="1" applyFont="1" applyFill="1" applyBorder="1" applyAlignment="1" applyProtection="1">
      <alignment horizontal="center" vertical="top" wrapText="1"/>
      <protection locked="0" hidden="1"/>
    </xf>
    <xf numFmtId="0" fontId="48" fillId="0" borderId="0" xfId="0" applyFont="1" applyAlignment="1" applyProtection="1">
      <alignment horizontal="center"/>
      <protection hidden="1"/>
    </xf>
    <xf numFmtId="0" fontId="48" fillId="0" borderId="0" xfId="0" applyFont="1" applyProtection="1">
      <protection hidden="1"/>
    </xf>
    <xf numFmtId="0" fontId="48" fillId="0" borderId="0" xfId="0" applyFont="1" applyProtection="1">
      <protection locked="0" hidden="1"/>
    </xf>
    <xf numFmtId="0" fontId="5" fillId="0" borderId="0" xfId="565" applyFont="1" applyAlignment="1" applyProtection="1">
      <protection locked="0" hidden="1"/>
    </xf>
    <xf numFmtId="0" fontId="5" fillId="0" borderId="0" xfId="565" applyFont="1" applyAlignment="1" applyProtection="1">
      <alignment horizontal="left"/>
      <protection locked="0" hidden="1"/>
    </xf>
    <xf numFmtId="0" fontId="7" fillId="0" borderId="10" xfId="565" applyNumberFormat="1" applyFont="1" applyFill="1" applyBorder="1" applyAlignment="1" applyProtection="1">
      <alignment vertical="distributed" wrapText="1"/>
      <protection locked="0" hidden="1"/>
    </xf>
    <xf numFmtId="0" fontId="7" fillId="0" borderId="10" xfId="565" applyNumberFormat="1" applyFont="1" applyFill="1" applyBorder="1" applyAlignment="1" applyProtection="1">
      <alignment horizontal="center" vertical="distributed" wrapText="1"/>
      <protection locked="0" hidden="1"/>
    </xf>
    <xf numFmtId="0" fontId="7" fillId="0" borderId="10" xfId="565" applyNumberFormat="1" applyFont="1" applyFill="1" applyBorder="1" applyAlignment="1" applyProtection="1">
      <alignment vertical="top" wrapText="1"/>
      <protection locked="0" hidden="1"/>
    </xf>
    <xf numFmtId="0" fontId="7" fillId="0" borderId="10" xfId="565" applyNumberFormat="1" applyFont="1" applyFill="1" applyBorder="1" applyAlignment="1" applyProtection="1">
      <alignment horizontal="center" vertical="top" wrapText="1"/>
      <protection locked="0" hidden="1"/>
    </xf>
    <xf numFmtId="0" fontId="7" fillId="0" borderId="10" xfId="565" applyFont="1" applyFill="1" applyBorder="1" applyAlignment="1" applyProtection="1">
      <alignment vertical="top" wrapText="1"/>
      <protection locked="0" hidden="1"/>
    </xf>
    <xf numFmtId="49" fontId="7" fillId="0" borderId="10" xfId="565" applyNumberFormat="1" applyFont="1" applyFill="1" applyBorder="1" applyAlignment="1" applyProtection="1">
      <alignment horizontal="center" vertical="distributed" wrapText="1"/>
      <protection locked="0" hidden="1"/>
    </xf>
    <xf numFmtId="0" fontId="50" fillId="0" borderId="0" xfId="0" applyFont="1" applyAlignment="1" applyProtection="1">
      <protection locked="0" hidden="1"/>
    </xf>
    <xf numFmtId="0" fontId="50" fillId="0" borderId="0" xfId="0" applyFont="1" applyProtection="1">
      <protection locked="0" hidden="1"/>
    </xf>
    <xf numFmtId="0" fontId="32" fillId="0" borderId="0" xfId="0" applyFont="1" applyFill="1" applyBorder="1" applyAlignment="1" applyProtection="1">
      <alignment vertical="center" wrapText="1"/>
      <protection locked="0" hidden="1"/>
    </xf>
    <xf numFmtId="0" fontId="33" fillId="0" borderId="0" xfId="0" applyFont="1" applyFill="1" applyAlignment="1" applyProtection="1">
      <alignment horizontal="center" vertical="center"/>
      <protection locked="0" hidden="1"/>
    </xf>
    <xf numFmtId="0" fontId="35" fillId="0" borderId="0" xfId="0" applyFont="1" applyFill="1" applyAlignment="1" applyProtection="1">
      <alignment wrapText="1"/>
      <protection locked="0" hidden="1"/>
    </xf>
    <xf numFmtId="0" fontId="33" fillId="0" borderId="0" xfId="0" applyFont="1" applyFill="1" applyAlignment="1" applyProtection="1">
      <alignment horizontal="left"/>
      <protection locked="0" hidden="1"/>
    </xf>
    <xf numFmtId="0" fontId="35" fillId="0" borderId="0" xfId="0" applyFont="1" applyFill="1" applyAlignment="1" applyProtection="1">
      <alignment vertical="center" wrapText="1"/>
      <protection locked="0" hidden="1"/>
    </xf>
    <xf numFmtId="0" fontId="35" fillId="0" borderId="0" xfId="0" applyFont="1" applyFill="1" applyAlignment="1" applyProtection="1">
      <alignment horizontal="left" wrapText="1"/>
      <protection locked="0" hidden="1"/>
    </xf>
    <xf numFmtId="0" fontId="49" fillId="0" borderId="0" xfId="0" applyFont="1" applyProtection="1">
      <protection locked="0" hidden="1"/>
    </xf>
    <xf numFmtId="0" fontId="4" fillId="27" borderId="10" xfId="565" applyNumberFormat="1" applyFont="1" applyFill="1" applyBorder="1" applyAlignment="1" applyProtection="1">
      <alignment horizontal="center" vertical="center" wrapText="1"/>
      <protection locked="0" hidden="1"/>
    </xf>
    <xf numFmtId="0" fontId="30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7" fillId="26" borderId="10" xfId="0" applyNumberFormat="1" applyFont="1" applyFill="1" applyBorder="1" applyAlignment="1" applyProtection="1">
      <alignment horizontal="center" vertical="top" wrapText="1"/>
      <protection locked="0" hidden="1"/>
    </xf>
    <xf numFmtId="0" fontId="7" fillId="0" borderId="10" xfId="0" applyFont="1" applyBorder="1" applyAlignment="1" applyProtection="1">
      <alignment horizontal="center"/>
      <protection locked="0" hidden="1"/>
    </xf>
    <xf numFmtId="0" fontId="7" fillId="0" borderId="10" xfId="0" applyFont="1" applyBorder="1" applyAlignment="1" applyProtection="1">
      <alignment horizontal="center" vertical="center"/>
      <protection locked="0" hidden="1"/>
    </xf>
    <xf numFmtId="0" fontId="5" fillId="0" borderId="19" xfId="0" applyFont="1" applyBorder="1" applyAlignment="1" applyProtection="1">
      <alignment horizontal="center" vertical="center" wrapText="1"/>
      <protection locked="0" hidden="1"/>
    </xf>
    <xf numFmtId="0" fontId="5" fillId="0" borderId="20" xfId="0" applyFont="1" applyBorder="1" applyAlignment="1" applyProtection="1">
      <alignment horizontal="center" vertical="center" wrapText="1"/>
      <protection locked="0" hidden="1"/>
    </xf>
    <xf numFmtId="0" fontId="5" fillId="0" borderId="21" xfId="0" applyFont="1" applyBorder="1" applyAlignment="1" applyProtection="1">
      <alignment horizontal="center" vertical="center" wrapText="1"/>
      <protection locked="0" hidden="1"/>
    </xf>
    <xf numFmtId="0" fontId="5" fillId="0" borderId="10" xfId="0" applyFont="1" applyBorder="1" applyAlignment="1" applyProtection="1">
      <alignment horizontal="center" vertical="center" wrapText="1"/>
      <protection locked="0" hidden="1"/>
    </xf>
    <xf numFmtId="0" fontId="5" fillId="0" borderId="22" xfId="0" applyFont="1" applyBorder="1" applyAlignment="1" applyProtection="1">
      <alignment horizontal="center" vertical="center" wrapText="1"/>
      <protection locked="0" hidden="1"/>
    </xf>
    <xf numFmtId="0" fontId="5" fillId="0" borderId="23" xfId="0" applyFont="1" applyBorder="1" applyAlignment="1" applyProtection="1">
      <alignment horizontal="center" vertical="center" wrapText="1"/>
      <protection locked="0" hidden="1"/>
    </xf>
    <xf numFmtId="0" fontId="28" fillId="0" borderId="10" xfId="569" applyFont="1" applyFill="1" applyBorder="1" applyAlignment="1" applyProtection="1">
      <alignment horizontal="center" vertical="distributed"/>
      <protection locked="0" hidden="1"/>
    </xf>
    <xf numFmtId="2" fontId="7" fillId="0" borderId="10" xfId="565" applyNumberFormat="1" applyFont="1" applyFill="1" applyBorder="1" applyAlignment="1" applyProtection="1">
      <alignment horizontal="center" vertical="center"/>
      <protection locked="0" hidden="1"/>
    </xf>
    <xf numFmtId="0" fontId="7" fillId="0" borderId="10" xfId="565" applyFont="1" applyFill="1" applyBorder="1" applyAlignment="1" applyProtection="1">
      <alignment horizontal="center" vertical="distributed" wrapText="1"/>
      <protection locked="0" hidden="1"/>
    </xf>
    <xf numFmtId="0" fontId="5" fillId="24" borderId="10" xfId="565" applyNumberFormat="1" applyFont="1" applyFill="1" applyBorder="1" applyAlignment="1" applyProtection="1">
      <alignment horizontal="center" vertical="distributed" wrapText="1"/>
      <protection locked="0" hidden="1"/>
    </xf>
    <xf numFmtId="0" fontId="5" fillId="24" borderId="10" xfId="565" applyNumberFormat="1" applyFont="1" applyFill="1" applyBorder="1" applyAlignment="1" applyProtection="1">
      <alignment horizontal="center" vertical="center" wrapText="1"/>
      <protection locked="0" hidden="1"/>
    </xf>
    <xf numFmtId="0" fontId="5" fillId="24" borderId="10" xfId="565" applyNumberFormat="1" applyFont="1" applyFill="1" applyBorder="1" applyAlignment="1" applyProtection="1">
      <alignment horizontal="center" vertical="top" wrapText="1"/>
      <protection locked="0" hidden="1"/>
    </xf>
    <xf numFmtId="0" fontId="7" fillId="0" borderId="10" xfId="565" quotePrefix="1" applyNumberFormat="1" applyFont="1" applyFill="1" applyBorder="1" applyAlignment="1" applyProtection="1">
      <alignment horizontal="center" vertical="distributed" wrapText="1"/>
      <protection locked="0" hidden="1"/>
    </xf>
    <xf numFmtId="0" fontId="7" fillId="0" borderId="10" xfId="565" quotePrefix="1" applyFont="1" applyFill="1" applyBorder="1" applyAlignment="1" applyProtection="1">
      <alignment horizontal="center" vertical="distributed" wrapText="1"/>
      <protection locked="0" hidden="1"/>
    </xf>
    <xf numFmtId="0" fontId="50" fillId="0" borderId="10" xfId="0" applyFont="1" applyBorder="1"/>
    <xf numFmtId="0" fontId="50" fillId="0" borderId="0" xfId="0" applyFont="1" applyProtection="1">
      <protection locked="0"/>
    </xf>
    <xf numFmtId="0" fontId="50" fillId="0" borderId="0" xfId="0" applyFont="1" applyAlignment="1" applyProtection="1">
      <alignment horizontal="center"/>
      <protection locked="0"/>
    </xf>
    <xf numFmtId="0" fontId="51" fillId="0" borderId="0" xfId="0" applyFont="1" applyProtection="1">
      <protection locked="0"/>
    </xf>
    <xf numFmtId="0" fontId="7" fillId="24" borderId="10" xfId="565" applyNumberFormat="1" applyFont="1" applyFill="1" applyBorder="1" applyAlignment="1" applyProtection="1">
      <alignment horizontal="center" vertical="distributed" wrapText="1"/>
      <protection hidden="1"/>
    </xf>
    <xf numFmtId="0" fontId="7" fillId="24" borderId="10" xfId="565" applyNumberFormat="1" applyFont="1" applyFill="1" applyBorder="1" applyAlignment="1" applyProtection="1">
      <alignment horizontal="center" vertical="center" wrapText="1"/>
      <protection hidden="1"/>
    </xf>
    <xf numFmtId="0" fontId="7" fillId="24" borderId="10" xfId="565" applyNumberFormat="1" applyFont="1" applyFill="1" applyBorder="1" applyAlignment="1" applyProtection="1">
      <alignment horizontal="center" vertical="top" wrapText="1"/>
      <protection hidden="1"/>
    </xf>
    <xf numFmtId="0" fontId="28" fillId="0" borderId="10" xfId="569" applyFont="1" applyFill="1" applyBorder="1" applyAlignment="1" applyProtection="1">
      <alignment horizontal="left" vertical="distributed"/>
      <protection hidden="1"/>
    </xf>
    <xf numFmtId="0" fontId="28" fillId="0" borderId="10" xfId="569" applyFont="1" applyFill="1" applyBorder="1" applyAlignment="1" applyProtection="1">
      <alignment horizontal="center" vertical="distributed"/>
      <protection hidden="1"/>
    </xf>
    <xf numFmtId="0" fontId="7" fillId="0" borderId="10" xfId="565" applyNumberFormat="1" applyFont="1" applyFill="1" applyBorder="1" applyAlignment="1" applyProtection="1">
      <alignment horizontal="center" vertical="distributed" wrapText="1"/>
      <protection hidden="1"/>
    </xf>
    <xf numFmtId="4" fontId="50" fillId="0" borderId="10" xfId="0" applyNumberFormat="1" applyFont="1" applyBorder="1" applyAlignment="1" applyProtection="1">
      <alignment horizontal="center"/>
      <protection hidden="1"/>
    </xf>
    <xf numFmtId="0" fontId="50" fillId="0" borderId="10" xfId="0" applyFont="1" applyBorder="1" applyAlignment="1" applyProtection="1">
      <alignment horizontal="center"/>
      <protection hidden="1"/>
    </xf>
    <xf numFmtId="2" fontId="7" fillId="0" borderId="10" xfId="565" applyNumberFormat="1" applyFont="1" applyFill="1" applyBorder="1" applyAlignment="1" applyProtection="1">
      <alignment horizontal="center" vertical="center"/>
      <protection hidden="1"/>
    </xf>
    <xf numFmtId="0" fontId="7" fillId="0" borderId="10" xfId="565" applyFont="1" applyFill="1" applyBorder="1" applyAlignment="1" applyProtection="1">
      <alignment horizontal="center" vertical="center"/>
      <protection hidden="1"/>
    </xf>
    <xf numFmtId="0" fontId="7" fillId="0" borderId="10" xfId="565" applyNumberFormat="1" applyFont="1" applyFill="1" applyBorder="1" applyAlignment="1" applyProtection="1">
      <alignment horizontal="left" vertical="center" wrapText="1"/>
      <protection hidden="1"/>
    </xf>
    <xf numFmtId="0" fontId="7" fillId="0" borderId="10" xfId="565" applyNumberFormat="1" applyFont="1" applyFill="1" applyBorder="1" applyAlignment="1" applyProtection="1">
      <alignment horizontal="center" vertical="center" wrapText="1"/>
      <protection hidden="1"/>
    </xf>
    <xf numFmtId="0" fontId="28" fillId="0" borderId="10" xfId="569" quotePrefix="1" applyFont="1" applyFill="1" applyBorder="1" applyAlignment="1" applyProtection="1">
      <alignment horizontal="center" vertical="distributed"/>
      <protection hidden="1"/>
    </xf>
    <xf numFmtId="0" fontId="7" fillId="0" borderId="10" xfId="565" applyFont="1" applyFill="1" applyBorder="1" applyAlignment="1" applyProtection="1">
      <alignment horizontal="center" vertical="distributed" wrapText="1"/>
      <protection hidden="1"/>
    </xf>
    <xf numFmtId="0" fontId="50" fillId="0" borderId="10" xfId="0" applyFont="1" applyBorder="1" applyProtection="1">
      <protection hidden="1"/>
    </xf>
    <xf numFmtId="2" fontId="50" fillId="0" borderId="10" xfId="0" applyNumberFormat="1" applyFont="1" applyBorder="1" applyAlignment="1" applyProtection="1">
      <alignment horizontal="center"/>
      <protection hidden="1"/>
    </xf>
    <xf numFmtId="2" fontId="52" fillId="0" borderId="0" xfId="0" applyNumberFormat="1" applyFont="1"/>
    <xf numFmtId="0" fontId="27" fillId="27" borderId="10" xfId="569" applyFont="1" applyFill="1" applyBorder="1" applyAlignment="1">
      <alignment horizontal="left" vertical="center" wrapText="1"/>
    </xf>
    <xf numFmtId="2" fontId="53" fillId="0" borderId="0" xfId="0" applyNumberFormat="1" applyFont="1"/>
    <xf numFmtId="0" fontId="50" fillId="0" borderId="10" xfId="0" applyFont="1" applyBorder="1" applyProtection="1">
      <protection locked="0"/>
    </xf>
    <xf numFmtId="2" fontId="50" fillId="0" borderId="10" xfId="0" applyNumberFormat="1" applyFont="1" applyBorder="1" applyAlignment="1" applyProtection="1">
      <alignment horizontal="center"/>
      <protection locked="0"/>
    </xf>
    <xf numFmtId="2" fontId="50" fillId="0" borderId="10" xfId="0" applyNumberFormat="1" applyFont="1" applyBorder="1" applyAlignment="1">
      <alignment horizontal="center"/>
    </xf>
    <xf numFmtId="0" fontId="5" fillId="24" borderId="10" xfId="563" applyFont="1" applyFill="1" applyBorder="1" applyAlignment="1">
      <alignment horizontal="center" vertical="center"/>
    </xf>
    <xf numFmtId="172" fontId="5" fillId="24" borderId="10" xfId="563" applyNumberFormat="1" applyFont="1" applyFill="1" applyBorder="1" applyAlignment="1">
      <alignment horizontal="center" vertical="center" wrapText="1"/>
    </xf>
    <xf numFmtId="2" fontId="5" fillId="0" borderId="10" xfId="563" quotePrefix="1" applyNumberFormat="1" applyFont="1" applyFill="1" applyBorder="1" applyAlignment="1">
      <alignment horizontal="center" vertical="center" wrapText="1"/>
    </xf>
    <xf numFmtId="0" fontId="4" fillId="27" borderId="10" xfId="565" applyNumberFormat="1" applyFont="1" applyFill="1" applyBorder="1" applyAlignment="1" applyProtection="1">
      <alignment horizontal="center" vertical="center" wrapText="1"/>
      <protection locked="0" hidden="1"/>
    </xf>
    <xf numFmtId="0" fontId="28" fillId="0" borderId="10" xfId="569" applyFont="1" applyFill="1" applyBorder="1" applyAlignment="1" applyProtection="1">
      <alignment horizontal="left" vertical="distributed" wrapText="1"/>
      <protection locked="0" hidden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7" fillId="27" borderId="10" xfId="565" applyNumberFormat="1" applyFont="1" applyFill="1" applyBorder="1" applyAlignment="1" applyProtection="1">
      <alignment horizontal="left" vertical="center" wrapText="1"/>
      <protection locked="0"/>
    </xf>
    <xf numFmtId="0" fontId="7" fillId="27" borderId="10" xfId="565" applyNumberFormat="1" applyFont="1" applyFill="1" applyBorder="1" applyAlignment="1" applyProtection="1">
      <alignment horizontal="center" vertical="center" wrapText="1"/>
      <protection locked="0" hidden="1"/>
    </xf>
    <xf numFmtId="4" fontId="50" fillId="0" borderId="10" xfId="0" applyNumberFormat="1" applyFont="1" applyBorder="1" applyAlignment="1" applyProtection="1">
      <alignment horizontal="center"/>
      <protection locked="0" hidden="1"/>
    </xf>
    <xf numFmtId="0" fontId="50" fillId="0" borderId="10" xfId="0" applyFont="1" applyBorder="1" applyAlignment="1" applyProtection="1">
      <alignment horizontal="center"/>
      <protection locked="0" hidden="1"/>
    </xf>
    <xf numFmtId="0" fontId="0" fillId="0" borderId="0" xfId="0" applyFont="1" applyProtection="1">
      <protection locked="0" hidden="1"/>
    </xf>
    <xf numFmtId="0" fontId="0" fillId="0" borderId="0" xfId="0" applyFont="1"/>
    <xf numFmtId="0" fontId="0" fillId="0" borderId="0" xfId="0" applyAlignment="1"/>
    <xf numFmtId="0" fontId="50" fillId="0" borderId="10" xfId="0" applyFont="1" applyBorder="1" applyAlignment="1" applyProtection="1">
      <alignment wrapText="1"/>
      <protection locked="0" hidden="1"/>
    </xf>
    <xf numFmtId="0" fontId="50" fillId="0" borderId="10" xfId="0" applyFont="1" applyBorder="1" applyProtection="1">
      <protection locked="0" hidden="1"/>
    </xf>
    <xf numFmtId="0" fontId="50" fillId="0" borderId="10" xfId="0" applyFont="1" applyBorder="1" applyAlignment="1">
      <alignment wrapText="1"/>
    </xf>
    <xf numFmtId="0" fontId="50" fillId="0" borderId="10" xfId="0" applyFont="1" applyBorder="1" applyAlignment="1">
      <alignment horizontal="center"/>
    </xf>
    <xf numFmtId="0" fontId="4" fillId="0" borderId="10" xfId="563" applyFont="1" applyFill="1" applyBorder="1" applyAlignment="1" applyProtection="1">
      <alignment horizontal="center"/>
    </xf>
    <xf numFmtId="2" fontId="4" fillId="0" borderId="10" xfId="563" applyNumberFormat="1" applyFont="1" applyFill="1" applyBorder="1" applyAlignment="1" applyProtection="1">
      <alignment horizontal="center"/>
    </xf>
    <xf numFmtId="0" fontId="7" fillId="26" borderId="10" xfId="589" applyFont="1" applyFill="1" applyBorder="1" applyAlignment="1">
      <alignment horizontal="left" vertical="center" wrapText="1"/>
    </xf>
    <xf numFmtId="0" fontId="27" fillId="0" borderId="10" xfId="569" applyFont="1" applyBorder="1" applyAlignment="1">
      <alignment horizontal="center"/>
    </xf>
    <xf numFmtId="0" fontId="27" fillId="27" borderId="11" xfId="569" applyFont="1" applyFill="1" applyBorder="1" applyAlignment="1">
      <alignment horizontal="left" vertical="center" wrapText="1"/>
    </xf>
    <xf numFmtId="0" fontId="28" fillId="27" borderId="11" xfId="569" applyFont="1" applyFill="1" applyBorder="1" applyAlignment="1">
      <alignment horizontal="center" vertical="center" wrapText="1"/>
    </xf>
    <xf numFmtId="2" fontId="28" fillId="27" borderId="11" xfId="569" applyNumberFormat="1" applyFont="1" applyFill="1" applyBorder="1" applyAlignment="1">
      <alignment horizontal="center" vertical="center" wrapText="1"/>
    </xf>
    <xf numFmtId="0" fontId="7" fillId="0" borderId="10" xfId="589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7" fillId="0" borderId="10" xfId="565" applyNumberFormat="1" applyFont="1" applyFill="1" applyBorder="1" applyAlignment="1" applyProtection="1">
      <alignment vertical="center" wrapText="1"/>
      <protection hidden="1"/>
    </xf>
    <xf numFmtId="0" fontId="50" fillId="0" borderId="10" xfId="0" applyFont="1" applyBorder="1" applyAlignment="1">
      <alignment vertical="center"/>
    </xf>
    <xf numFmtId="0" fontId="50" fillId="0" borderId="10" xfId="0" applyFont="1" applyBorder="1" applyAlignment="1" applyProtection="1">
      <alignment horizontal="center"/>
      <protection locked="0"/>
    </xf>
    <xf numFmtId="0" fontId="4" fillId="27" borderId="11" xfId="565" applyNumberFormat="1" applyFont="1" applyFill="1" applyBorder="1" applyAlignment="1" applyProtection="1">
      <alignment vertical="center" wrapText="1"/>
      <protection hidden="1"/>
    </xf>
    <xf numFmtId="0" fontId="4" fillId="27" borderId="11" xfId="565" applyNumberFormat="1" applyFont="1" applyFill="1" applyBorder="1" applyAlignment="1" applyProtection="1">
      <alignment horizontal="center" vertical="center" wrapText="1"/>
      <protection hidden="1"/>
    </xf>
    <xf numFmtId="0" fontId="48" fillId="0" borderId="0" xfId="0" applyFont="1" applyAlignment="1">
      <alignment horizontal="center"/>
    </xf>
    <xf numFmtId="0" fontId="7" fillId="24" borderId="10" xfId="565" applyNumberFormat="1" applyFont="1" applyFill="1" applyBorder="1" applyAlignment="1" applyProtection="1">
      <alignment horizontal="center" vertical="distributed" wrapText="1"/>
      <protection locked="0" hidden="1"/>
    </xf>
    <xf numFmtId="0" fontId="50" fillId="0" borderId="0" xfId="0" applyFont="1" applyAlignment="1"/>
    <xf numFmtId="182" fontId="48" fillId="0" borderId="10" xfId="0" applyNumberFormat="1" applyFont="1" applyBorder="1" applyAlignment="1">
      <alignment horizontal="center"/>
    </xf>
    <xf numFmtId="0" fontId="48" fillId="0" borderId="10" xfId="0" applyFont="1" applyBorder="1" applyAlignment="1">
      <alignment wrapText="1"/>
    </xf>
    <xf numFmtId="172" fontId="48" fillId="0" borderId="10" xfId="0" applyNumberFormat="1" applyFont="1" applyBorder="1" applyAlignment="1">
      <alignment horizontal="center"/>
    </xf>
    <xf numFmtId="0" fontId="28" fillId="27" borderId="24" xfId="569" applyFont="1" applyFill="1" applyBorder="1" applyAlignment="1">
      <alignment horizontal="center" vertical="center" wrapText="1"/>
    </xf>
    <xf numFmtId="0" fontId="28" fillId="0" borderId="24" xfId="569" applyFont="1" applyFill="1" applyBorder="1" applyAlignment="1">
      <alignment horizontal="center"/>
    </xf>
    <xf numFmtId="2" fontId="28" fillId="27" borderId="25" xfId="569" applyNumberFormat="1" applyFont="1" applyFill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right" vertical="center" wrapText="1"/>
    </xf>
    <xf numFmtId="2" fontId="38" fillId="0" borderId="0" xfId="0" applyNumberFormat="1" applyFont="1" applyAlignment="1">
      <alignment horizontal="right" vertical="center" wrapText="1"/>
    </xf>
    <xf numFmtId="0" fontId="38" fillId="0" borderId="0" xfId="0" applyFont="1" applyAlignment="1">
      <alignment horizontal="left" wrapText="1"/>
    </xf>
    <xf numFmtId="0" fontId="38" fillId="0" borderId="10" xfId="0" applyFont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2" fontId="38" fillId="0" borderId="10" xfId="0" applyNumberFormat="1" applyFont="1" applyFill="1" applyBorder="1" applyAlignment="1">
      <alignment horizontal="center" vertical="center" wrapText="1"/>
    </xf>
    <xf numFmtId="2" fontId="39" fillId="0" borderId="10" xfId="0" applyNumberFormat="1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2" fontId="38" fillId="0" borderId="10" xfId="0" applyNumberFormat="1" applyFont="1" applyBorder="1" applyAlignment="1">
      <alignment horizontal="center" vertical="center" wrapText="1"/>
    </xf>
    <xf numFmtId="2" fontId="54" fillId="0" borderId="10" xfId="0" applyNumberFormat="1" applyFont="1" applyFill="1" applyBorder="1" applyAlignment="1">
      <alignment horizontal="center" vertical="center" wrapText="1"/>
    </xf>
    <xf numFmtId="2" fontId="54" fillId="0" borderId="10" xfId="0" applyNumberFormat="1" applyFont="1" applyBorder="1" applyAlignment="1">
      <alignment horizontal="center" vertical="center" wrapText="1"/>
    </xf>
    <xf numFmtId="2" fontId="38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0" fontId="7" fillId="0" borderId="11" xfId="565" applyNumberFormat="1" applyFont="1" applyFill="1" applyBorder="1" applyAlignment="1" applyProtection="1">
      <alignment vertical="center" wrapText="1"/>
      <protection hidden="1"/>
    </xf>
    <xf numFmtId="2" fontId="55" fillId="0" borderId="10" xfId="0" applyNumberFormat="1" applyFont="1" applyBorder="1" applyAlignment="1">
      <alignment horizontal="center"/>
    </xf>
    <xf numFmtId="2" fontId="48" fillId="0" borderId="10" xfId="0" applyNumberFormat="1" applyFont="1" applyBorder="1" applyAlignment="1">
      <alignment horizontal="center"/>
    </xf>
    <xf numFmtId="2" fontId="28" fillId="0" borderId="10" xfId="569" applyNumberFormat="1" applyFont="1" applyFill="1" applyBorder="1" applyAlignment="1">
      <alignment horizontal="center" vertical="center" wrapText="1"/>
    </xf>
    <xf numFmtId="2" fontId="28" fillId="0" borderId="25" xfId="569" applyNumberFormat="1" applyFont="1" applyFill="1" applyBorder="1" applyAlignment="1">
      <alignment horizontal="center"/>
    </xf>
    <xf numFmtId="2" fontId="28" fillId="0" borderId="10" xfId="569" applyNumberFormat="1" applyFont="1" applyFill="1" applyBorder="1" applyAlignment="1">
      <alignment horizontal="center"/>
    </xf>
    <xf numFmtId="2" fontId="28" fillId="0" borderId="25" xfId="569" applyNumberFormat="1" applyFont="1" applyBorder="1" applyAlignment="1">
      <alignment horizontal="center"/>
    </xf>
    <xf numFmtId="2" fontId="28" fillId="0" borderId="10" xfId="569" applyNumberFormat="1" applyFont="1" applyBorder="1" applyAlignment="1">
      <alignment horizontal="center"/>
    </xf>
    <xf numFmtId="2" fontId="28" fillId="0" borderId="0" xfId="569" applyNumberFormat="1" applyFont="1" applyAlignment="1">
      <alignment horizontal="center"/>
    </xf>
    <xf numFmtId="181" fontId="50" fillId="0" borderId="10" xfId="0" applyNumberFormat="1" applyFont="1" applyBorder="1" applyAlignment="1" applyProtection="1">
      <alignment horizontal="center"/>
      <protection locked="0" hidden="1"/>
    </xf>
    <xf numFmtId="182" fontId="5" fillId="0" borderId="20" xfId="0" applyNumberFormat="1" applyFont="1" applyFill="1" applyBorder="1" applyAlignment="1" applyProtection="1">
      <alignment horizontal="center" vertical="center" wrapText="1"/>
      <protection locked="0" hidden="1"/>
    </xf>
    <xf numFmtId="4" fontId="50" fillId="0" borderId="11" xfId="0" applyNumberFormat="1" applyFont="1" applyBorder="1" applyAlignment="1" applyProtection="1">
      <alignment horizontal="center"/>
      <protection hidden="1"/>
    </xf>
    <xf numFmtId="0" fontId="39" fillId="27" borderId="10" xfId="0" applyFont="1" applyFill="1" applyBorder="1" applyAlignment="1">
      <alignment horizontal="center" vertical="center" wrapText="1"/>
    </xf>
    <xf numFmtId="0" fontId="44" fillId="24" borderId="10" xfId="565" applyNumberFormat="1" applyFont="1" applyFill="1" applyBorder="1" applyAlignment="1">
      <alignment horizontal="center" vertical="distributed" wrapText="1"/>
    </xf>
    <xf numFmtId="0" fontId="44" fillId="24" borderId="10" xfId="565" applyNumberFormat="1" applyFont="1" applyFill="1" applyBorder="1" applyAlignment="1">
      <alignment horizontal="center" vertical="center" wrapText="1"/>
    </xf>
    <xf numFmtId="0" fontId="44" fillId="24" borderId="10" xfId="565" applyNumberFormat="1" applyFont="1" applyFill="1" applyBorder="1" applyAlignment="1">
      <alignment horizontal="center" vertical="top" wrapText="1"/>
    </xf>
    <xf numFmtId="0" fontId="44" fillId="0" borderId="10" xfId="569" applyFont="1" applyFill="1" applyBorder="1" applyAlignment="1">
      <alignment horizontal="left" vertical="distributed"/>
    </xf>
    <xf numFmtId="0" fontId="44" fillId="0" borderId="10" xfId="569" applyFont="1" applyFill="1" applyBorder="1" applyAlignment="1">
      <alignment horizontal="center" vertical="distributed"/>
    </xf>
    <xf numFmtId="0" fontId="44" fillId="0" borderId="10" xfId="565" applyNumberFormat="1" applyFont="1" applyFill="1" applyBorder="1" applyAlignment="1">
      <alignment horizontal="center" vertical="distributed" wrapText="1"/>
    </xf>
    <xf numFmtId="2" fontId="44" fillId="0" borderId="10" xfId="565" applyNumberFormat="1" applyFont="1" applyFill="1" applyBorder="1" applyAlignment="1">
      <alignment horizontal="center" vertical="center"/>
    </xf>
    <xf numFmtId="0" fontId="41" fillId="0" borderId="10" xfId="569" applyFont="1" applyFill="1" applyBorder="1" applyAlignment="1">
      <alignment horizontal="left" vertical="distributed"/>
    </xf>
    <xf numFmtId="0" fontId="41" fillId="0" borderId="10" xfId="569" applyFont="1" applyFill="1" applyBorder="1" applyAlignment="1">
      <alignment horizontal="center" vertical="distributed"/>
    </xf>
    <xf numFmtId="0" fontId="42" fillId="0" borderId="11" xfId="569" applyFont="1" applyFill="1" applyBorder="1" applyAlignment="1">
      <alignment horizontal="center" vertical="distributed"/>
    </xf>
    <xf numFmtId="0" fontId="41" fillId="0" borderId="11" xfId="569" applyFont="1" applyFill="1" applyBorder="1" applyAlignment="1">
      <alignment horizontal="center" vertical="distributed"/>
    </xf>
    <xf numFmtId="0" fontId="44" fillId="0" borderId="11" xfId="565" applyNumberFormat="1" applyFont="1" applyFill="1" applyBorder="1" applyAlignment="1">
      <alignment horizontal="center" vertical="distributed" wrapText="1"/>
    </xf>
    <xf numFmtId="2" fontId="44" fillId="0" borderId="11" xfId="565" applyNumberFormat="1" applyFont="1" applyFill="1" applyBorder="1" applyAlignment="1">
      <alignment horizontal="center" vertical="center"/>
    </xf>
    <xf numFmtId="0" fontId="41" fillId="0" borderId="19" xfId="569" applyFont="1" applyFill="1" applyBorder="1" applyAlignment="1">
      <alignment horizontal="left" vertical="distributed"/>
    </xf>
    <xf numFmtId="0" fontId="41" fillId="0" borderId="20" xfId="569" applyFont="1" applyFill="1" applyBorder="1" applyAlignment="1">
      <alignment horizontal="center" vertical="distributed"/>
    </xf>
    <xf numFmtId="0" fontId="44" fillId="0" borderId="20" xfId="565" applyNumberFormat="1" applyFont="1" applyFill="1" applyBorder="1" applyAlignment="1">
      <alignment horizontal="center" vertical="distributed" wrapText="1"/>
    </xf>
    <xf numFmtId="0" fontId="41" fillId="0" borderId="21" xfId="569" applyFont="1" applyFill="1" applyBorder="1" applyAlignment="1">
      <alignment horizontal="left" vertical="distributed"/>
    </xf>
    <xf numFmtId="0" fontId="41" fillId="0" borderId="22" xfId="569" applyFont="1" applyFill="1" applyBorder="1" applyAlignment="1">
      <alignment horizontal="left" vertical="distributed"/>
    </xf>
    <xf numFmtId="0" fontId="41" fillId="0" borderId="23" xfId="569" applyFont="1" applyFill="1" applyBorder="1" applyAlignment="1">
      <alignment horizontal="center" vertical="distributed"/>
    </xf>
    <xf numFmtId="0" fontId="44" fillId="0" borderId="23" xfId="565" applyNumberFormat="1" applyFont="1" applyFill="1" applyBorder="1" applyAlignment="1">
      <alignment horizontal="center" vertical="distributed" wrapText="1"/>
    </xf>
    <xf numFmtId="2" fontId="7" fillId="0" borderId="10" xfId="565" applyNumberFormat="1" applyFont="1" applyFill="1" applyBorder="1" applyAlignment="1" applyProtection="1">
      <alignment horizontal="center"/>
      <protection hidden="1"/>
    </xf>
    <xf numFmtId="2" fontId="4" fillId="0" borderId="10" xfId="0" applyNumberFormat="1" applyFont="1" applyBorder="1" applyAlignment="1">
      <alignment horizontal="center"/>
    </xf>
    <xf numFmtId="2" fontId="48" fillId="0" borderId="0" xfId="0" applyNumberFormat="1" applyFont="1" applyProtection="1">
      <protection locked="0"/>
    </xf>
    <xf numFmtId="2" fontId="27" fillId="0" borderId="10" xfId="569" applyNumberFormat="1" applyFont="1" applyFill="1" applyBorder="1" applyAlignment="1">
      <alignment horizontal="center" vertical="center" wrapText="1"/>
    </xf>
    <xf numFmtId="2" fontId="27" fillId="0" borderId="25" xfId="569" applyNumberFormat="1" applyFont="1" applyFill="1" applyBorder="1" applyAlignment="1">
      <alignment horizontal="center"/>
    </xf>
    <xf numFmtId="2" fontId="27" fillId="0" borderId="10" xfId="569" applyNumberFormat="1" applyFont="1" applyFill="1" applyBorder="1" applyAlignment="1">
      <alignment horizontal="center"/>
    </xf>
    <xf numFmtId="0" fontId="45" fillId="25" borderId="26" xfId="563" applyFont="1" applyFill="1" applyBorder="1" applyAlignment="1">
      <alignment horizontal="center" vertical="center" wrapText="1"/>
    </xf>
    <xf numFmtId="0" fontId="45" fillId="25" borderId="10" xfId="563" applyFont="1" applyFill="1" applyBorder="1" applyAlignment="1">
      <alignment horizontal="center" vertical="center" wrapText="1"/>
    </xf>
    <xf numFmtId="0" fontId="45" fillId="25" borderId="10" xfId="563" applyFont="1" applyFill="1" applyBorder="1" applyAlignment="1">
      <alignment horizontal="center" vertical="center"/>
    </xf>
    <xf numFmtId="0" fontId="49" fillId="0" borderId="10" xfId="0" applyFont="1" applyBorder="1"/>
    <xf numFmtId="0" fontId="0" fillId="0" borderId="10" xfId="0" applyBorder="1"/>
    <xf numFmtId="14" fontId="0" fillId="0" borderId="10" xfId="0" applyNumberFormat="1" applyBorder="1"/>
    <xf numFmtId="172" fontId="55" fillId="0" borderId="10" xfId="0" applyNumberFormat="1" applyFont="1" applyBorder="1" applyAlignment="1">
      <alignment horizontal="center"/>
    </xf>
    <xf numFmtId="0" fontId="55" fillId="0" borderId="10" xfId="0" applyFont="1" applyBorder="1" applyAlignment="1">
      <alignment horizontal="center"/>
    </xf>
    <xf numFmtId="0" fontId="27" fillId="0" borderId="10" xfId="569" applyFont="1" applyFill="1" applyBorder="1" applyAlignment="1" applyProtection="1">
      <alignment horizontal="left" vertical="distributed"/>
      <protection hidden="1"/>
    </xf>
    <xf numFmtId="0" fontId="27" fillId="0" borderId="10" xfId="569" applyFont="1" applyFill="1" applyBorder="1" applyAlignment="1" applyProtection="1">
      <alignment horizontal="center" vertical="distributed"/>
      <protection hidden="1"/>
    </xf>
    <xf numFmtId="0" fontId="4" fillId="0" borderId="10" xfId="565" applyNumberFormat="1" applyFont="1" applyFill="1" applyBorder="1" applyAlignment="1" applyProtection="1">
      <alignment horizontal="center" vertical="distributed" wrapText="1"/>
      <protection hidden="1"/>
    </xf>
    <xf numFmtId="2" fontId="4" fillId="0" borderId="10" xfId="565" applyNumberFormat="1" applyFont="1" applyFill="1" applyBorder="1" applyAlignment="1" applyProtection="1">
      <alignment horizontal="center" vertical="center"/>
      <protection hidden="1"/>
    </xf>
    <xf numFmtId="0" fontId="7" fillId="24" borderId="10" xfId="565" applyNumberFormat="1" applyFont="1" applyFill="1" applyBorder="1" applyAlignment="1" applyProtection="1">
      <alignment horizontal="center" vertical="top" wrapText="1"/>
      <protection locked="0" hidden="1"/>
    </xf>
    <xf numFmtId="0" fontId="50" fillId="0" borderId="0" xfId="0" applyFont="1" applyAlignment="1">
      <alignment horizontal="center"/>
    </xf>
    <xf numFmtId="0" fontId="50" fillId="0" borderId="10" xfId="0" applyFont="1" applyBorder="1" applyAlignment="1"/>
    <xf numFmtId="0" fontId="7" fillId="0" borderId="10" xfId="565" applyFont="1" applyFill="1" applyBorder="1" applyAlignment="1" applyProtection="1">
      <alignment horizontal="center" vertical="center" wrapText="1"/>
      <protection locked="0" hidden="1"/>
    </xf>
    <xf numFmtId="2" fontId="7" fillId="0" borderId="10" xfId="565" applyNumberFormat="1" applyFont="1" applyFill="1" applyBorder="1" applyAlignment="1" applyProtection="1">
      <alignment horizontal="center" vertical="distributed" wrapText="1"/>
      <protection locked="0" hidden="1"/>
    </xf>
    <xf numFmtId="0" fontId="55" fillId="0" borderId="10" xfId="0" applyFont="1" applyBorder="1" applyAlignment="1">
      <alignment wrapText="1"/>
    </xf>
    <xf numFmtId="0" fontId="48" fillId="0" borderId="0" xfId="0" applyFont="1" applyBorder="1"/>
    <xf numFmtId="2" fontId="55" fillId="0" borderId="0" xfId="0" applyNumberFormat="1" applyFont="1" applyBorder="1" applyAlignment="1">
      <alignment horizontal="center"/>
    </xf>
    <xf numFmtId="2" fontId="36" fillId="0" borderId="10" xfId="565" applyNumberFormat="1" applyFont="1" applyFill="1" applyBorder="1" applyAlignment="1">
      <alignment horizontal="center" vertical="center"/>
    </xf>
    <xf numFmtId="0" fontId="42" fillId="0" borderId="10" xfId="569" applyFont="1" applyFill="1" applyBorder="1" applyAlignment="1">
      <alignment horizontal="left" vertical="distributed"/>
    </xf>
    <xf numFmtId="0" fontId="48" fillId="0" borderId="10" xfId="0" applyFont="1" applyBorder="1" applyAlignment="1">
      <alignment horizontal="center"/>
    </xf>
    <xf numFmtId="0" fontId="48" fillId="0" borderId="10" xfId="0" applyFont="1" applyBorder="1" applyAlignment="1">
      <alignment wrapText="1"/>
    </xf>
    <xf numFmtId="172" fontId="55" fillId="0" borderId="10" xfId="0" applyNumberFormat="1" applyFont="1" applyBorder="1" applyAlignment="1">
      <alignment horizontal="center"/>
    </xf>
    <xf numFmtId="172" fontId="50" fillId="0" borderId="10" xfId="0" applyNumberFormat="1" applyFont="1" applyBorder="1"/>
    <xf numFmtId="0" fontId="27" fillId="0" borderId="10" xfId="569" applyFont="1" applyFill="1" applyBorder="1" applyAlignment="1" applyProtection="1">
      <alignment horizontal="left" vertical="distributed" wrapText="1"/>
      <protection locked="0" hidden="1"/>
    </xf>
    <xf numFmtId="0" fontId="4" fillId="0" borderId="10" xfId="565" applyFont="1" applyFill="1" applyBorder="1" applyAlignment="1" applyProtection="1">
      <alignment horizontal="center" vertical="distributed" wrapText="1"/>
      <protection locked="0" hidden="1"/>
    </xf>
    <xf numFmtId="0" fontId="4" fillId="0" borderId="10" xfId="565" quotePrefix="1" applyFont="1" applyFill="1" applyBorder="1" applyAlignment="1" applyProtection="1">
      <alignment horizontal="center" vertical="distributed" wrapText="1"/>
      <protection locked="0" hidden="1"/>
    </xf>
    <xf numFmtId="183" fontId="4" fillId="0" borderId="10" xfId="565" applyNumberFormat="1" applyFont="1" applyFill="1" applyBorder="1" applyAlignment="1" applyProtection="1">
      <alignment horizontal="center" vertical="center"/>
      <protection locked="0" hidden="1"/>
    </xf>
    <xf numFmtId="183" fontId="4" fillId="0" borderId="10" xfId="0" applyNumberFormat="1" applyFont="1" applyFill="1" applyBorder="1" applyAlignment="1" applyProtection="1">
      <alignment horizontal="center" vertical="center"/>
      <protection locked="0" hidden="1"/>
    </xf>
    <xf numFmtId="174" fontId="4" fillId="0" borderId="10" xfId="565" applyNumberFormat="1" applyFont="1" applyFill="1" applyBorder="1" applyAlignment="1" applyProtection="1">
      <alignment horizontal="center" vertical="center"/>
      <protection locked="0" hidden="1"/>
    </xf>
    <xf numFmtId="174" fontId="4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7" fillId="0" borderId="10" xfId="569" quotePrefix="1" applyFont="1" applyFill="1" applyBorder="1" applyAlignment="1" applyProtection="1">
      <alignment horizontal="center" vertical="distributed"/>
      <protection hidden="1"/>
    </xf>
    <xf numFmtId="0" fontId="7" fillId="0" borderId="10" xfId="565" applyFont="1" applyFill="1" applyBorder="1" applyAlignment="1">
      <alignment horizontal="left" vertical="top" wrapText="1"/>
    </xf>
    <xf numFmtId="2" fontId="49" fillId="0" borderId="0" xfId="0" applyNumberFormat="1" applyFont="1" applyFill="1" applyAlignment="1">
      <alignment wrapText="1"/>
    </xf>
    <xf numFmtId="2" fontId="49" fillId="28" borderId="27" xfId="0" applyNumberFormat="1" applyFont="1" applyFill="1" applyBorder="1" applyAlignment="1">
      <alignment wrapText="1"/>
    </xf>
    <xf numFmtId="2" fontId="49" fillId="28" borderId="28" xfId="0" applyNumberFormat="1" applyFont="1" applyFill="1" applyBorder="1" applyAlignment="1">
      <alignment wrapText="1"/>
    </xf>
    <xf numFmtId="2" fontId="56" fillId="28" borderId="17" xfId="0" applyNumberFormat="1" applyFont="1" applyFill="1" applyBorder="1" applyAlignment="1">
      <alignment horizontal="center" wrapText="1"/>
    </xf>
    <xf numFmtId="2" fontId="56" fillId="28" borderId="29" xfId="0" applyNumberFormat="1" applyFont="1" applyFill="1" applyBorder="1" applyAlignment="1">
      <alignment horizontal="center" wrapText="1"/>
    </xf>
    <xf numFmtId="0" fontId="56" fillId="0" borderId="30" xfId="0" applyNumberFormat="1" applyFont="1" applyFill="1" applyBorder="1" applyAlignment="1">
      <alignment horizontal="center" wrapText="1"/>
    </xf>
    <xf numFmtId="2" fontId="49" fillId="0" borderId="31" xfId="0" applyNumberFormat="1" applyFont="1" applyFill="1" applyBorder="1" applyAlignment="1">
      <alignment horizontal="center" wrapText="1"/>
    </xf>
    <xf numFmtId="2" fontId="49" fillId="0" borderId="32" xfId="0" applyNumberFormat="1" applyFont="1" applyFill="1" applyBorder="1" applyAlignment="1">
      <alignment horizontal="center" wrapText="1"/>
    </xf>
    <xf numFmtId="2" fontId="49" fillId="0" borderId="0" xfId="0" applyNumberFormat="1" applyFont="1" applyFill="1" applyBorder="1" applyAlignment="1">
      <alignment wrapText="1"/>
    </xf>
    <xf numFmtId="0" fontId="56" fillId="0" borderId="33" xfId="0" applyNumberFormat="1" applyFont="1" applyFill="1" applyBorder="1" applyAlignment="1">
      <alignment horizontal="center" wrapText="1"/>
    </xf>
    <xf numFmtId="2" fontId="49" fillId="0" borderId="21" xfId="0" applyNumberFormat="1" applyFont="1" applyFill="1" applyBorder="1" applyAlignment="1">
      <alignment horizontal="center" wrapText="1"/>
    </xf>
    <xf numFmtId="2" fontId="49" fillId="0" borderId="10" xfId="0" applyNumberFormat="1" applyFont="1" applyFill="1" applyBorder="1" applyAlignment="1">
      <alignment horizontal="center" wrapText="1"/>
    </xf>
    <xf numFmtId="0" fontId="56" fillId="0" borderId="15" xfId="0" applyNumberFormat="1" applyFont="1" applyFill="1" applyBorder="1" applyAlignment="1">
      <alignment horizontal="center" wrapText="1"/>
    </xf>
    <xf numFmtId="2" fontId="49" fillId="0" borderId="22" xfId="0" applyNumberFormat="1" applyFont="1" applyFill="1" applyBorder="1" applyAlignment="1">
      <alignment horizontal="center" wrapText="1"/>
    </xf>
    <xf numFmtId="2" fontId="49" fillId="0" borderId="23" xfId="0" applyNumberFormat="1" applyFont="1" applyFill="1" applyBorder="1" applyAlignment="1">
      <alignment horizontal="center" wrapText="1"/>
    </xf>
    <xf numFmtId="2" fontId="49" fillId="0" borderId="28" xfId="0" applyNumberFormat="1" applyFont="1" applyFill="1" applyBorder="1" applyAlignment="1">
      <alignment wrapText="1"/>
    </xf>
    <xf numFmtId="0" fontId="49" fillId="0" borderId="0" xfId="0" applyNumberFormat="1" applyFont="1" applyFill="1" applyAlignment="1">
      <alignment horizontal="center" wrapText="1"/>
    </xf>
    <xf numFmtId="2" fontId="49" fillId="0" borderId="0" xfId="0" applyNumberFormat="1" applyFont="1" applyFill="1" applyAlignment="1">
      <alignment horizontal="center" wrapText="1"/>
    </xf>
    <xf numFmtId="0" fontId="4" fillId="27" borderId="24" xfId="565" applyNumberFormat="1" applyFont="1" applyFill="1" applyBorder="1" applyAlignment="1" applyProtection="1">
      <alignment horizontal="left" vertical="center" wrapText="1"/>
      <protection locked="0"/>
    </xf>
    <xf numFmtId="0" fontId="4" fillId="27" borderId="34" xfId="565" applyNumberFormat="1" applyFont="1" applyFill="1" applyBorder="1" applyAlignment="1" applyProtection="1">
      <alignment horizontal="left" vertical="center" wrapText="1"/>
      <protection locked="0"/>
    </xf>
    <xf numFmtId="0" fontId="4" fillId="27" borderId="10" xfId="565" applyNumberFormat="1" applyFont="1" applyFill="1" applyBorder="1" applyAlignment="1" applyProtection="1">
      <alignment horizontal="left" vertical="center" wrapText="1"/>
      <protection locked="0"/>
    </xf>
    <xf numFmtId="0" fontId="3" fillId="27" borderId="10" xfId="565" applyNumberFormat="1" applyFont="1" applyFill="1" applyBorder="1" applyAlignment="1" applyProtection="1">
      <alignment horizontal="center" vertical="center" wrapText="1"/>
      <protection locked="0"/>
    </xf>
    <xf numFmtId="0" fontId="50" fillId="0" borderId="34" xfId="0" applyFont="1" applyBorder="1" applyAlignment="1" applyProtection="1">
      <alignment vertical="center" wrapText="1"/>
      <protection locked="0"/>
    </xf>
    <xf numFmtId="0" fontId="31" fillId="0" borderId="27" xfId="0" applyFont="1" applyFill="1" applyBorder="1" applyAlignment="1" applyProtection="1">
      <alignment horizontal="left" vertical="center" wrapText="1"/>
      <protection locked="0" hidden="1"/>
    </xf>
    <xf numFmtId="0" fontId="34" fillId="0" borderId="0" xfId="0" applyFont="1" applyFill="1" applyAlignment="1" applyProtection="1">
      <alignment horizontal="left" wrapText="1"/>
      <protection locked="0" hidden="1"/>
    </xf>
    <xf numFmtId="0" fontId="4" fillId="27" borderId="10" xfId="565" applyNumberFormat="1" applyFont="1" applyFill="1" applyBorder="1" applyAlignment="1" applyProtection="1">
      <alignment horizontal="left" vertical="center" wrapText="1"/>
      <protection locked="0" hidden="1"/>
    </xf>
    <xf numFmtId="0" fontId="3" fillId="27" borderId="10" xfId="565" applyNumberFormat="1" applyFont="1" applyFill="1" applyBorder="1" applyAlignment="1" applyProtection="1">
      <alignment horizontal="center" vertical="center" wrapText="1"/>
      <protection locked="0" hidden="1"/>
    </xf>
    <xf numFmtId="0" fontId="4" fillId="27" borderId="10" xfId="565" applyNumberFormat="1" applyFont="1" applyFill="1" applyBorder="1" applyAlignment="1" applyProtection="1">
      <alignment horizontal="center" vertical="center" wrapText="1"/>
      <protection locked="0" hidden="1"/>
    </xf>
    <xf numFmtId="0" fontId="7" fillId="27" borderId="10" xfId="565" applyNumberFormat="1" applyFont="1" applyFill="1" applyBorder="1" applyAlignment="1" applyProtection="1">
      <alignment horizontal="left" vertical="center" wrapText="1"/>
      <protection locked="0" hidden="1"/>
    </xf>
    <xf numFmtId="0" fontId="4" fillId="27" borderId="24" xfId="565" applyNumberFormat="1" applyFont="1" applyFill="1" applyBorder="1" applyAlignment="1" applyProtection="1">
      <alignment horizontal="left" vertical="center" wrapText="1"/>
      <protection locked="0" hidden="1"/>
    </xf>
    <xf numFmtId="0" fontId="4" fillId="27" borderId="34" xfId="565" applyNumberFormat="1" applyFont="1" applyFill="1" applyBorder="1" applyAlignment="1" applyProtection="1">
      <alignment horizontal="left" vertical="center" wrapText="1"/>
      <protection locked="0" hidden="1"/>
    </xf>
    <xf numFmtId="0" fontId="4" fillId="27" borderId="24" xfId="565" applyNumberFormat="1" applyFont="1" applyFill="1" applyBorder="1" applyAlignment="1" applyProtection="1">
      <alignment horizontal="left" vertical="center" wrapText="1"/>
      <protection hidden="1"/>
    </xf>
    <xf numFmtId="0" fontId="4" fillId="27" borderId="34" xfId="565" applyNumberFormat="1" applyFont="1" applyFill="1" applyBorder="1" applyAlignment="1" applyProtection="1">
      <alignment horizontal="left" vertical="center" wrapText="1"/>
      <protection hidden="1"/>
    </xf>
    <xf numFmtId="0" fontId="4" fillId="27" borderId="35" xfId="565" applyNumberFormat="1" applyFont="1" applyFill="1" applyBorder="1" applyAlignment="1" applyProtection="1">
      <alignment horizontal="left" vertical="center" wrapText="1"/>
      <protection hidden="1"/>
    </xf>
    <xf numFmtId="0" fontId="27" fillId="27" borderId="24" xfId="569" applyFont="1" applyFill="1" applyBorder="1" applyAlignment="1">
      <alignment horizontal="left" vertical="center" wrapText="1"/>
    </xf>
    <xf numFmtId="0" fontId="28" fillId="27" borderId="34" xfId="569" applyFont="1" applyFill="1" applyBorder="1" applyAlignment="1">
      <alignment horizontal="left" vertical="center" wrapText="1"/>
    </xf>
    <xf numFmtId="0" fontId="3" fillId="27" borderId="36" xfId="563" applyFont="1" applyFill="1" applyBorder="1" applyAlignment="1" applyProtection="1">
      <alignment horizontal="center" vertical="center"/>
      <protection locked="0" hidden="1"/>
    </xf>
    <xf numFmtId="0" fontId="3" fillId="27" borderId="27" xfId="563" applyFont="1" applyFill="1" applyBorder="1" applyAlignment="1" applyProtection="1">
      <alignment horizontal="center" vertical="center"/>
      <protection locked="0" hidden="1"/>
    </xf>
    <xf numFmtId="0" fontId="5" fillId="0" borderId="20" xfId="0" applyFont="1" applyBorder="1" applyAlignment="1" applyProtection="1">
      <alignment horizontal="center" vertical="center" wrapText="1"/>
      <protection locked="0" hidden="1"/>
    </xf>
    <xf numFmtId="0" fontId="5" fillId="0" borderId="32" xfId="0" applyFont="1" applyBorder="1" applyAlignment="1" applyProtection="1">
      <alignment horizontal="center" vertical="center" wrapText="1"/>
      <protection locked="0" hidden="1"/>
    </xf>
    <xf numFmtId="0" fontId="5" fillId="0" borderId="10" xfId="0" applyFont="1" applyBorder="1" applyAlignment="1" applyProtection="1">
      <alignment horizontal="center" vertical="center" wrapText="1"/>
      <protection locked="0" hidden="1"/>
    </xf>
    <xf numFmtId="0" fontId="5" fillId="0" borderId="23" xfId="0" applyFont="1" applyBorder="1" applyAlignment="1" applyProtection="1">
      <alignment horizontal="center" vertical="center" wrapText="1"/>
      <protection locked="0" hidden="1"/>
    </xf>
    <xf numFmtId="0" fontId="45" fillId="25" borderId="10" xfId="563" applyFont="1" applyFill="1" applyBorder="1" applyAlignment="1">
      <alignment horizontal="center" vertical="center"/>
    </xf>
    <xf numFmtId="0" fontId="3" fillId="25" borderId="10" xfId="563" applyFont="1" applyFill="1" applyBorder="1" applyAlignment="1">
      <alignment horizontal="center" vertical="center"/>
    </xf>
    <xf numFmtId="0" fontId="3" fillId="25" borderId="37" xfId="563" applyFont="1" applyFill="1" applyBorder="1" applyAlignment="1">
      <alignment horizontal="center" vertical="center"/>
    </xf>
    <xf numFmtId="0" fontId="3" fillId="25" borderId="0" xfId="563" applyFont="1" applyFill="1" applyBorder="1" applyAlignment="1">
      <alignment horizontal="center" vertical="center"/>
    </xf>
    <xf numFmtId="0" fontId="45" fillId="25" borderId="24" xfId="563" applyFont="1" applyFill="1" applyBorder="1" applyAlignment="1">
      <alignment horizontal="center" vertical="center" wrapText="1"/>
    </xf>
    <xf numFmtId="0" fontId="45" fillId="25" borderId="34" xfId="563" applyFont="1" applyFill="1" applyBorder="1" applyAlignment="1">
      <alignment horizontal="center" vertical="center" wrapText="1"/>
    </xf>
    <xf numFmtId="0" fontId="45" fillId="25" borderId="25" xfId="563" applyFont="1" applyFill="1" applyBorder="1" applyAlignment="1">
      <alignment horizontal="center" vertical="center" wrapText="1"/>
    </xf>
    <xf numFmtId="0" fontId="36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8" fillId="0" borderId="40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8" fillId="0" borderId="41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2" fontId="56" fillId="28" borderId="20" xfId="0" applyNumberFormat="1" applyFont="1" applyFill="1" applyBorder="1" applyAlignment="1">
      <alignment horizontal="center" wrapText="1"/>
    </xf>
    <xf numFmtId="2" fontId="56" fillId="28" borderId="19" xfId="0" applyNumberFormat="1" applyFont="1" applyFill="1" applyBorder="1" applyAlignment="1">
      <alignment horizontal="center" wrapText="1"/>
    </xf>
    <xf numFmtId="2" fontId="56" fillId="28" borderId="23" xfId="0" applyNumberFormat="1" applyFont="1" applyFill="1" applyBorder="1" applyAlignment="1">
      <alignment horizontal="center" wrapText="1"/>
    </xf>
    <xf numFmtId="2" fontId="56" fillId="28" borderId="22" xfId="0" applyNumberFormat="1" applyFont="1" applyFill="1" applyBorder="1" applyAlignment="1">
      <alignment horizontal="center" wrapText="1"/>
    </xf>
    <xf numFmtId="0" fontId="56" fillId="28" borderId="42" xfId="0" applyNumberFormat="1" applyFont="1" applyFill="1" applyBorder="1" applyAlignment="1">
      <alignment horizontal="center" wrapText="1"/>
    </xf>
    <xf numFmtId="0" fontId="56" fillId="28" borderId="33" xfId="0" applyNumberFormat="1" applyFont="1" applyFill="1" applyBorder="1" applyAlignment="1">
      <alignment horizontal="center" wrapText="1"/>
    </xf>
    <xf numFmtId="0" fontId="56" fillId="28" borderId="15" xfId="0" applyNumberFormat="1" applyFont="1" applyFill="1" applyBorder="1" applyAlignment="1">
      <alignment horizontal="center" wrapText="1"/>
    </xf>
    <xf numFmtId="2" fontId="56" fillId="28" borderId="38" xfId="0" applyNumberFormat="1" applyFont="1" applyFill="1" applyBorder="1" applyAlignment="1">
      <alignment horizontal="center" wrapText="1"/>
    </xf>
    <xf numFmtId="2" fontId="56" fillId="28" borderId="39" xfId="0" applyNumberFormat="1" applyFont="1" applyFill="1" applyBorder="1" applyAlignment="1">
      <alignment horizontal="center" wrapText="1"/>
    </xf>
    <xf numFmtId="0" fontId="56" fillId="28" borderId="18" xfId="0" applyNumberFormat="1" applyFont="1" applyFill="1" applyBorder="1" applyAlignment="1">
      <alignment horizontal="center" wrapText="1"/>
    </xf>
    <xf numFmtId="0" fontId="56" fillId="28" borderId="41" xfId="0" applyNumberFormat="1" applyFont="1" applyFill="1" applyBorder="1" applyAlignment="1">
      <alignment horizontal="center" wrapText="1"/>
    </xf>
    <xf numFmtId="0" fontId="56" fillId="28" borderId="13" xfId="0" applyNumberFormat="1" applyFont="1" applyFill="1" applyBorder="1" applyAlignment="1">
      <alignment horizontal="center" wrapText="1"/>
    </xf>
    <xf numFmtId="0" fontId="4" fillId="27" borderId="24" xfId="565" applyNumberFormat="1" applyFont="1" applyFill="1" applyBorder="1" applyAlignment="1" applyProtection="1">
      <alignment horizontal="center" vertical="center" wrapText="1"/>
      <protection hidden="1"/>
    </xf>
    <xf numFmtId="0" fontId="4" fillId="27" borderId="34" xfId="565" applyNumberFormat="1" applyFont="1" applyFill="1" applyBorder="1" applyAlignment="1" applyProtection="1">
      <alignment horizontal="center" vertical="center" wrapText="1"/>
      <protection hidden="1"/>
    </xf>
    <xf numFmtId="0" fontId="4" fillId="27" borderId="10" xfId="565" applyNumberFormat="1" applyFont="1" applyFill="1" applyBorder="1" applyAlignment="1" applyProtection="1">
      <alignment horizontal="left" vertical="center" wrapText="1"/>
      <protection hidden="1"/>
    </xf>
    <xf numFmtId="0" fontId="4" fillId="27" borderId="37" xfId="565" applyNumberFormat="1" applyFont="1" applyFill="1" applyBorder="1" applyAlignment="1" applyProtection="1">
      <alignment horizontal="left" vertical="center" wrapText="1"/>
      <protection hidden="1"/>
    </xf>
    <xf numFmtId="0" fontId="4" fillId="27" borderId="0" xfId="565" applyNumberFormat="1" applyFont="1" applyFill="1" applyBorder="1" applyAlignment="1" applyProtection="1">
      <alignment horizontal="left" vertical="center" wrapText="1"/>
      <protection hidden="1"/>
    </xf>
    <xf numFmtId="0" fontId="4" fillId="27" borderId="10" xfId="565" applyNumberFormat="1" applyFont="1" applyFill="1" applyBorder="1" applyAlignment="1" applyProtection="1">
      <alignment vertical="center" wrapText="1"/>
      <protection hidden="1"/>
    </xf>
    <xf numFmtId="0" fontId="4" fillId="27" borderId="43" xfId="565" applyNumberFormat="1" applyFont="1" applyFill="1" applyBorder="1" applyAlignment="1" applyProtection="1">
      <alignment horizontal="left" vertical="center" wrapText="1"/>
      <protection hidden="1"/>
    </xf>
    <xf numFmtId="0" fontId="36" fillId="27" borderId="24" xfId="565" applyNumberFormat="1" applyFont="1" applyFill="1" applyBorder="1" applyAlignment="1">
      <alignment horizontal="center" vertical="center" wrapText="1"/>
    </xf>
    <xf numFmtId="0" fontId="36" fillId="27" borderId="34" xfId="565" applyNumberFormat="1" applyFont="1" applyFill="1" applyBorder="1" applyAlignment="1">
      <alignment horizontal="center" vertical="center" wrapText="1"/>
    </xf>
    <xf numFmtId="0" fontId="36" fillId="27" borderId="24" xfId="565" applyNumberFormat="1" applyFont="1" applyFill="1" applyBorder="1" applyAlignment="1">
      <alignment horizontal="left" vertical="center" wrapText="1"/>
    </xf>
    <xf numFmtId="0" fontId="36" fillId="27" borderId="34" xfId="565" applyNumberFormat="1" applyFont="1" applyFill="1" applyBorder="1" applyAlignment="1">
      <alignment horizontal="left" vertical="center" wrapText="1"/>
    </xf>
    <xf numFmtId="0" fontId="36" fillId="27" borderId="43" xfId="565" applyNumberFormat="1" applyFont="1" applyFill="1" applyBorder="1" applyAlignment="1">
      <alignment horizontal="center" vertical="center" wrapText="1"/>
    </xf>
    <xf numFmtId="0" fontId="36" fillId="27" borderId="35" xfId="565" applyNumberFormat="1" applyFont="1" applyFill="1" applyBorder="1" applyAlignment="1">
      <alignment horizontal="center" vertical="center" wrapText="1"/>
    </xf>
    <xf numFmtId="0" fontId="36" fillId="27" borderId="10" xfId="565" applyNumberFormat="1" applyFont="1" applyFill="1" applyBorder="1" applyAlignment="1">
      <alignment horizontal="center" vertical="center" wrapText="1"/>
    </xf>
    <xf numFmtId="0" fontId="39" fillId="27" borderId="24" xfId="0" applyFont="1" applyFill="1" applyBorder="1" applyAlignment="1">
      <alignment horizontal="center" vertical="center" wrapText="1"/>
    </xf>
    <xf numFmtId="0" fontId="39" fillId="27" borderId="34" xfId="0" applyFont="1" applyFill="1" applyBorder="1" applyAlignment="1">
      <alignment horizontal="center" vertical="center" wrapText="1"/>
    </xf>
    <xf numFmtId="0" fontId="38" fillId="27" borderId="24" xfId="0" applyFont="1" applyFill="1" applyBorder="1" applyAlignment="1">
      <alignment horizontal="center" vertical="center" wrapText="1"/>
    </xf>
    <xf numFmtId="0" fontId="38" fillId="27" borderId="34" xfId="0" applyFont="1" applyFill="1" applyBorder="1" applyAlignment="1">
      <alignment horizontal="center" vertical="center" wrapText="1"/>
    </xf>
  </cellXfs>
  <cellStyles count="686">
    <cellStyle name="20% - Акцент1 2" xfId="1" customBuiltin="1"/>
    <cellStyle name="20% - Акцент1 2 2" xfId="2"/>
    <cellStyle name="20% - Акцент1 3" xfId="3" customBuiltin="1"/>
    <cellStyle name="20% - Акцент1 3 2" xfId="4"/>
    <cellStyle name="20% - Акцент1 4" xfId="5" customBuiltin="1"/>
    <cellStyle name="20% - Акцент1 4 2" xfId="6"/>
    <cellStyle name="20% - Акцент1 5" xfId="7" customBuiltin="1"/>
    <cellStyle name="20% - Акцент1 5 2" xfId="8"/>
    <cellStyle name="20% - Акцент1 6" xfId="9" customBuiltin="1"/>
    <cellStyle name="20% - Акцент1 6 2" xfId="10"/>
    <cellStyle name="20% - Акцент1 7" xfId="11" customBuiltin="1"/>
    <cellStyle name="20% - Акцент1 7 2" xfId="12"/>
    <cellStyle name="20% - Акцент1 8" xfId="13" customBuiltin="1"/>
    <cellStyle name="20% - Акцент1 8 2" xfId="14"/>
    <cellStyle name="20% - Акцент1 9" xfId="15" customBuiltin="1"/>
    <cellStyle name="20% - Акцент1 9 2" xfId="16"/>
    <cellStyle name="20% - Акцент2 2" xfId="17" customBuiltin="1"/>
    <cellStyle name="20% - Акцент2 2 2" xfId="18"/>
    <cellStyle name="20% - Акцент2 3" xfId="19" customBuiltin="1"/>
    <cellStyle name="20% - Акцент2 3 2" xfId="20"/>
    <cellStyle name="20% - Акцент2 4" xfId="21" customBuiltin="1"/>
    <cellStyle name="20% - Акцент2 4 2" xfId="22"/>
    <cellStyle name="20% - Акцент2 5" xfId="23" customBuiltin="1"/>
    <cellStyle name="20% - Акцент2 5 2" xfId="24"/>
    <cellStyle name="20% - Акцент2 6" xfId="25" customBuiltin="1"/>
    <cellStyle name="20% - Акцент2 6 2" xfId="26"/>
    <cellStyle name="20% - Акцент2 7" xfId="27" customBuiltin="1"/>
    <cellStyle name="20% - Акцент2 7 2" xfId="28"/>
    <cellStyle name="20% - Акцент2 8" xfId="29" customBuiltin="1"/>
    <cellStyle name="20% - Акцент2 8 2" xfId="30"/>
    <cellStyle name="20% - Акцент2 9" xfId="31" customBuiltin="1"/>
    <cellStyle name="20% - Акцент2 9 2" xfId="32"/>
    <cellStyle name="20% - Акцент3 2" xfId="33" customBuiltin="1"/>
    <cellStyle name="20% - Акцент3 2 2" xfId="34"/>
    <cellStyle name="20% - Акцент3 3" xfId="35" customBuiltin="1"/>
    <cellStyle name="20% - Акцент3 3 2" xfId="36"/>
    <cellStyle name="20% - Акцент3 4" xfId="37" customBuiltin="1"/>
    <cellStyle name="20% - Акцент3 4 2" xfId="38"/>
    <cellStyle name="20% - Акцент3 5" xfId="39" customBuiltin="1"/>
    <cellStyle name="20% - Акцент3 5 2" xfId="40"/>
    <cellStyle name="20% - Акцент3 6" xfId="41" customBuiltin="1"/>
    <cellStyle name="20% - Акцент3 6 2" xfId="42"/>
    <cellStyle name="20% - Акцент3 7" xfId="43" customBuiltin="1"/>
    <cellStyle name="20% - Акцент3 7 2" xfId="44"/>
    <cellStyle name="20% - Акцент3 8" xfId="45" customBuiltin="1"/>
    <cellStyle name="20% - Акцент3 8 2" xfId="46"/>
    <cellStyle name="20% - Акцент3 9" xfId="47" customBuiltin="1"/>
    <cellStyle name="20% - Акцент3 9 2" xfId="48"/>
    <cellStyle name="20% - Акцент4 2" xfId="49" customBuiltin="1"/>
    <cellStyle name="20% - Акцент4 2 2" xfId="50"/>
    <cellStyle name="20% - Акцент4 3" xfId="51" customBuiltin="1"/>
    <cellStyle name="20% - Акцент4 3 2" xfId="52"/>
    <cellStyle name="20% - Акцент4 4" xfId="53" customBuiltin="1"/>
    <cellStyle name="20% - Акцент4 4 2" xfId="54"/>
    <cellStyle name="20% - Акцент4 5" xfId="55" customBuiltin="1"/>
    <cellStyle name="20% - Акцент4 5 2" xfId="56"/>
    <cellStyle name="20% - Акцент4 6" xfId="57" customBuiltin="1"/>
    <cellStyle name="20% - Акцент4 6 2" xfId="58"/>
    <cellStyle name="20% - Акцент4 7" xfId="59" customBuiltin="1"/>
    <cellStyle name="20% - Акцент4 7 2" xfId="60"/>
    <cellStyle name="20% - Акцент4 8" xfId="61" customBuiltin="1"/>
    <cellStyle name="20% - Акцент4 8 2" xfId="62"/>
    <cellStyle name="20% - Акцент4 9" xfId="63" customBuiltin="1"/>
    <cellStyle name="20% - Акцент4 9 2" xfId="64"/>
    <cellStyle name="20% - Акцент5 2" xfId="65" customBuiltin="1"/>
    <cellStyle name="20% - Акцент5 2 2" xfId="66"/>
    <cellStyle name="20% - Акцент5 3" xfId="67" customBuiltin="1"/>
    <cellStyle name="20% - Акцент5 3 2" xfId="68"/>
    <cellStyle name="20% - Акцент5 4" xfId="69" customBuiltin="1"/>
    <cellStyle name="20% - Акцент5 4 2" xfId="70"/>
    <cellStyle name="20% - Акцент5 5" xfId="71" customBuiltin="1"/>
    <cellStyle name="20% - Акцент5 5 2" xfId="72"/>
    <cellStyle name="20% - Акцент5 6" xfId="73" customBuiltin="1"/>
    <cellStyle name="20% - Акцент5 6 2" xfId="74"/>
    <cellStyle name="20% - Акцент5 7" xfId="75" customBuiltin="1"/>
    <cellStyle name="20% - Акцент5 7 2" xfId="76"/>
    <cellStyle name="20% - Акцент5 8" xfId="77" customBuiltin="1"/>
    <cellStyle name="20% - Акцент5 8 2" xfId="78"/>
    <cellStyle name="20% - Акцент5 9" xfId="79" customBuiltin="1"/>
    <cellStyle name="20% - Акцент5 9 2" xfId="80"/>
    <cellStyle name="20% - Акцент6 2" xfId="81" customBuiltin="1"/>
    <cellStyle name="20% - Акцент6 2 2" xfId="82"/>
    <cellStyle name="20% - Акцент6 3" xfId="83" customBuiltin="1"/>
    <cellStyle name="20% - Акцент6 3 2" xfId="84"/>
    <cellStyle name="20% - Акцент6 4" xfId="85" customBuiltin="1"/>
    <cellStyle name="20% - Акцент6 4 2" xfId="86"/>
    <cellStyle name="20% - Акцент6 5" xfId="87" customBuiltin="1"/>
    <cellStyle name="20% - Акцент6 5 2" xfId="88"/>
    <cellStyle name="20% - Акцент6 6" xfId="89" customBuiltin="1"/>
    <cellStyle name="20% - Акцент6 6 2" xfId="90"/>
    <cellStyle name="20% - Акцент6 7" xfId="91" customBuiltin="1"/>
    <cellStyle name="20% - Акцент6 7 2" xfId="92"/>
    <cellStyle name="20% - Акцент6 8" xfId="93" customBuiltin="1"/>
    <cellStyle name="20% - Акцент6 8 2" xfId="94"/>
    <cellStyle name="20% - Акцент6 9" xfId="95" customBuiltin="1"/>
    <cellStyle name="20% - Акцент6 9 2" xfId="96"/>
    <cellStyle name="40% - Акцент1 2" xfId="97" customBuiltin="1"/>
    <cellStyle name="40% - Акцент1 2 2" xfId="98"/>
    <cellStyle name="40% - Акцент1 3" xfId="99" customBuiltin="1"/>
    <cellStyle name="40% - Акцент1 3 2" xfId="100"/>
    <cellStyle name="40% - Акцент1 4" xfId="101" customBuiltin="1"/>
    <cellStyle name="40% - Акцент1 4 2" xfId="102"/>
    <cellStyle name="40% - Акцент1 5" xfId="103" customBuiltin="1"/>
    <cellStyle name="40% - Акцент1 5 2" xfId="104"/>
    <cellStyle name="40% - Акцент1 6" xfId="105" customBuiltin="1"/>
    <cellStyle name="40% - Акцент1 6 2" xfId="106"/>
    <cellStyle name="40% - Акцент1 7" xfId="107" customBuiltin="1"/>
    <cellStyle name="40% - Акцент1 7 2" xfId="108"/>
    <cellStyle name="40% - Акцент1 8" xfId="109" customBuiltin="1"/>
    <cellStyle name="40% - Акцент1 8 2" xfId="110"/>
    <cellStyle name="40% - Акцент1 9" xfId="111" customBuiltin="1"/>
    <cellStyle name="40% - Акцент1 9 2" xfId="112"/>
    <cellStyle name="40% - Акцент2 2" xfId="113" customBuiltin="1"/>
    <cellStyle name="40% - Акцент2 2 2" xfId="114"/>
    <cellStyle name="40% - Акцент2 3" xfId="115" customBuiltin="1"/>
    <cellStyle name="40% - Акцент2 3 2" xfId="116"/>
    <cellStyle name="40% - Акцент2 4" xfId="117" customBuiltin="1"/>
    <cellStyle name="40% - Акцент2 4 2" xfId="118"/>
    <cellStyle name="40% - Акцент2 5" xfId="119" customBuiltin="1"/>
    <cellStyle name="40% - Акцент2 5 2" xfId="120"/>
    <cellStyle name="40% - Акцент2 6" xfId="121" customBuiltin="1"/>
    <cellStyle name="40% - Акцент2 6 2" xfId="122"/>
    <cellStyle name="40% - Акцент2 7" xfId="123" customBuiltin="1"/>
    <cellStyle name="40% - Акцент2 7 2" xfId="124"/>
    <cellStyle name="40% - Акцент2 8" xfId="125" customBuiltin="1"/>
    <cellStyle name="40% - Акцент2 8 2" xfId="126"/>
    <cellStyle name="40% - Акцент2 9" xfId="127" customBuiltin="1"/>
    <cellStyle name="40% - Акцент2 9 2" xfId="128"/>
    <cellStyle name="40% - Акцент3 2" xfId="129" customBuiltin="1"/>
    <cellStyle name="40% - Акцент3 2 2" xfId="130"/>
    <cellStyle name="40% - Акцент3 3" xfId="131" customBuiltin="1"/>
    <cellStyle name="40% - Акцент3 3 2" xfId="132"/>
    <cellStyle name="40% - Акцент3 4" xfId="133" customBuiltin="1"/>
    <cellStyle name="40% - Акцент3 4 2" xfId="134"/>
    <cellStyle name="40% - Акцент3 5" xfId="135" customBuiltin="1"/>
    <cellStyle name="40% - Акцент3 5 2" xfId="136"/>
    <cellStyle name="40% - Акцент3 6" xfId="137" customBuiltin="1"/>
    <cellStyle name="40% - Акцент3 6 2" xfId="138"/>
    <cellStyle name="40% - Акцент3 7" xfId="139" customBuiltin="1"/>
    <cellStyle name="40% - Акцент3 7 2" xfId="140"/>
    <cellStyle name="40% - Акцент3 8" xfId="141" customBuiltin="1"/>
    <cellStyle name="40% - Акцент3 8 2" xfId="142"/>
    <cellStyle name="40% - Акцент3 9" xfId="143" customBuiltin="1"/>
    <cellStyle name="40% - Акцент3 9 2" xfId="144"/>
    <cellStyle name="40% - Акцент4 2" xfId="145" customBuiltin="1"/>
    <cellStyle name="40% - Акцент4 2 2" xfId="146"/>
    <cellStyle name="40% - Акцент4 3" xfId="147" customBuiltin="1"/>
    <cellStyle name="40% - Акцент4 3 2" xfId="148"/>
    <cellStyle name="40% - Акцент4 4" xfId="149" customBuiltin="1"/>
    <cellStyle name="40% - Акцент4 4 2" xfId="150"/>
    <cellStyle name="40% - Акцент4 5" xfId="151" customBuiltin="1"/>
    <cellStyle name="40% - Акцент4 5 2" xfId="152"/>
    <cellStyle name="40% - Акцент4 6" xfId="153" customBuiltin="1"/>
    <cellStyle name="40% - Акцент4 6 2" xfId="154"/>
    <cellStyle name="40% - Акцент4 7" xfId="155" customBuiltin="1"/>
    <cellStyle name="40% - Акцент4 7 2" xfId="156"/>
    <cellStyle name="40% - Акцент4 8" xfId="157" customBuiltin="1"/>
    <cellStyle name="40% - Акцент4 8 2" xfId="158"/>
    <cellStyle name="40% - Акцент4 9" xfId="159" customBuiltin="1"/>
    <cellStyle name="40% - Акцент4 9 2" xfId="160"/>
    <cellStyle name="40% - Акцент5 2" xfId="161" customBuiltin="1"/>
    <cellStyle name="40% - Акцент5 2 2" xfId="162"/>
    <cellStyle name="40% - Акцент5 3" xfId="163" customBuiltin="1"/>
    <cellStyle name="40% - Акцент5 3 2" xfId="164"/>
    <cellStyle name="40% - Акцент5 4" xfId="165" customBuiltin="1"/>
    <cellStyle name="40% - Акцент5 4 2" xfId="166"/>
    <cellStyle name="40% - Акцент5 5" xfId="167" customBuiltin="1"/>
    <cellStyle name="40% - Акцент5 5 2" xfId="168"/>
    <cellStyle name="40% - Акцент5 6" xfId="169" customBuiltin="1"/>
    <cellStyle name="40% - Акцент5 6 2" xfId="170"/>
    <cellStyle name="40% - Акцент5 7" xfId="171" customBuiltin="1"/>
    <cellStyle name="40% - Акцент5 7 2" xfId="172"/>
    <cellStyle name="40% - Акцент5 8" xfId="173" customBuiltin="1"/>
    <cellStyle name="40% - Акцент5 8 2" xfId="174"/>
    <cellStyle name="40% - Акцент5 9" xfId="175" customBuiltin="1"/>
    <cellStyle name="40% - Акцент5 9 2" xfId="176"/>
    <cellStyle name="40% - Акцент6 2" xfId="177" customBuiltin="1"/>
    <cellStyle name="40% - Акцент6 2 2" xfId="178"/>
    <cellStyle name="40% - Акцент6 3" xfId="179" customBuiltin="1"/>
    <cellStyle name="40% - Акцент6 3 2" xfId="180"/>
    <cellStyle name="40% - Акцент6 4" xfId="181" customBuiltin="1"/>
    <cellStyle name="40% - Акцент6 4 2" xfId="182"/>
    <cellStyle name="40% - Акцент6 5" xfId="183" customBuiltin="1"/>
    <cellStyle name="40% - Акцент6 5 2" xfId="184"/>
    <cellStyle name="40% - Акцент6 6" xfId="185" customBuiltin="1"/>
    <cellStyle name="40% - Акцент6 6 2" xfId="186"/>
    <cellStyle name="40% - Акцент6 7" xfId="187" customBuiltin="1"/>
    <cellStyle name="40% - Акцент6 7 2" xfId="188"/>
    <cellStyle name="40% - Акцент6 8" xfId="189" customBuiltin="1"/>
    <cellStyle name="40% - Акцент6 8 2" xfId="190"/>
    <cellStyle name="40% - Акцент6 9" xfId="191" customBuiltin="1"/>
    <cellStyle name="40% - Акцент6 9 2" xfId="192"/>
    <cellStyle name="60% - Акцент1 2" xfId="193" customBuiltin="1"/>
    <cellStyle name="60% - Акцент1 2 2" xfId="194"/>
    <cellStyle name="60% - Акцент1 3" xfId="195" customBuiltin="1"/>
    <cellStyle name="60% - Акцент1 3 2" xfId="196"/>
    <cellStyle name="60% - Акцент1 4" xfId="197" customBuiltin="1"/>
    <cellStyle name="60% - Акцент1 4 2" xfId="198"/>
    <cellStyle name="60% - Акцент1 5" xfId="199" customBuiltin="1"/>
    <cellStyle name="60% - Акцент1 5 2" xfId="200"/>
    <cellStyle name="60% - Акцент1 6" xfId="201" customBuiltin="1"/>
    <cellStyle name="60% - Акцент1 6 2" xfId="202"/>
    <cellStyle name="60% - Акцент1 7" xfId="203" customBuiltin="1"/>
    <cellStyle name="60% - Акцент1 7 2" xfId="204"/>
    <cellStyle name="60% - Акцент1 8" xfId="205" customBuiltin="1"/>
    <cellStyle name="60% - Акцент1 8 2" xfId="206"/>
    <cellStyle name="60% - Акцент1 9" xfId="207" customBuiltin="1"/>
    <cellStyle name="60% - Акцент1 9 2" xfId="208"/>
    <cellStyle name="60% - Акцент2 2" xfId="209" customBuiltin="1"/>
    <cellStyle name="60% - Акцент2 2 2" xfId="210"/>
    <cellStyle name="60% - Акцент2 3" xfId="211" customBuiltin="1"/>
    <cellStyle name="60% - Акцент2 3 2" xfId="212"/>
    <cellStyle name="60% - Акцент2 4" xfId="213" customBuiltin="1"/>
    <cellStyle name="60% - Акцент2 4 2" xfId="214"/>
    <cellStyle name="60% - Акцент2 5" xfId="215" customBuiltin="1"/>
    <cellStyle name="60% - Акцент2 5 2" xfId="216"/>
    <cellStyle name="60% - Акцент2 6" xfId="217" customBuiltin="1"/>
    <cellStyle name="60% - Акцент2 6 2" xfId="218"/>
    <cellStyle name="60% - Акцент2 7" xfId="219" customBuiltin="1"/>
    <cellStyle name="60% - Акцент2 7 2" xfId="220"/>
    <cellStyle name="60% - Акцент2 8" xfId="221" customBuiltin="1"/>
    <cellStyle name="60% - Акцент2 8 2" xfId="222"/>
    <cellStyle name="60% - Акцент2 9" xfId="223" customBuiltin="1"/>
    <cellStyle name="60% - Акцент2 9 2" xfId="224"/>
    <cellStyle name="60% - Акцент3 2" xfId="225" customBuiltin="1"/>
    <cellStyle name="60% - Акцент3 2 2" xfId="226"/>
    <cellStyle name="60% - Акцент3 3" xfId="227" customBuiltin="1"/>
    <cellStyle name="60% - Акцент3 3 2" xfId="228"/>
    <cellStyle name="60% - Акцент3 4" xfId="229" customBuiltin="1"/>
    <cellStyle name="60% - Акцент3 4 2" xfId="230"/>
    <cellStyle name="60% - Акцент3 5" xfId="231" customBuiltin="1"/>
    <cellStyle name="60% - Акцент3 5 2" xfId="232"/>
    <cellStyle name="60% - Акцент3 6" xfId="233" customBuiltin="1"/>
    <cellStyle name="60% - Акцент3 6 2" xfId="234"/>
    <cellStyle name="60% - Акцент3 7" xfId="235" customBuiltin="1"/>
    <cellStyle name="60% - Акцент3 7 2" xfId="236"/>
    <cellStyle name="60% - Акцент3 8" xfId="237" customBuiltin="1"/>
    <cellStyle name="60% - Акцент3 8 2" xfId="238"/>
    <cellStyle name="60% - Акцент3 9" xfId="239" customBuiltin="1"/>
    <cellStyle name="60% - Акцент3 9 2" xfId="240"/>
    <cellStyle name="60% - Акцент4 2" xfId="241" customBuiltin="1"/>
    <cellStyle name="60% - Акцент4 2 2" xfId="242"/>
    <cellStyle name="60% - Акцент4 3" xfId="243" customBuiltin="1"/>
    <cellStyle name="60% - Акцент4 3 2" xfId="244"/>
    <cellStyle name="60% - Акцент4 4" xfId="245" customBuiltin="1"/>
    <cellStyle name="60% - Акцент4 4 2" xfId="246"/>
    <cellStyle name="60% - Акцент4 5" xfId="247" customBuiltin="1"/>
    <cellStyle name="60% - Акцент4 5 2" xfId="248"/>
    <cellStyle name="60% - Акцент4 6" xfId="249" customBuiltin="1"/>
    <cellStyle name="60% - Акцент4 6 2" xfId="250"/>
    <cellStyle name="60% - Акцент4 7" xfId="251" customBuiltin="1"/>
    <cellStyle name="60% - Акцент4 7 2" xfId="252"/>
    <cellStyle name="60% - Акцент4 8" xfId="253" customBuiltin="1"/>
    <cellStyle name="60% - Акцент4 8 2" xfId="254"/>
    <cellStyle name="60% - Акцент4 9" xfId="255" customBuiltin="1"/>
    <cellStyle name="60% - Акцент4 9 2" xfId="256"/>
    <cellStyle name="60% - Акцент5 2" xfId="257" customBuiltin="1"/>
    <cellStyle name="60% - Акцент5 2 2" xfId="258"/>
    <cellStyle name="60% - Акцент5 3" xfId="259" customBuiltin="1"/>
    <cellStyle name="60% - Акцент5 3 2" xfId="260"/>
    <cellStyle name="60% - Акцент5 4" xfId="261" customBuiltin="1"/>
    <cellStyle name="60% - Акцент5 4 2" xfId="262"/>
    <cellStyle name="60% - Акцент5 5" xfId="263" customBuiltin="1"/>
    <cellStyle name="60% - Акцент5 5 2" xfId="264"/>
    <cellStyle name="60% - Акцент5 6" xfId="265" customBuiltin="1"/>
    <cellStyle name="60% - Акцент5 6 2" xfId="266"/>
    <cellStyle name="60% - Акцент5 7" xfId="267" customBuiltin="1"/>
    <cellStyle name="60% - Акцент5 7 2" xfId="268"/>
    <cellStyle name="60% - Акцент5 8" xfId="269" customBuiltin="1"/>
    <cellStyle name="60% - Акцент5 8 2" xfId="270"/>
    <cellStyle name="60% - Акцент5 9" xfId="271" customBuiltin="1"/>
    <cellStyle name="60% - Акцент5 9 2" xfId="272"/>
    <cellStyle name="60% - Акцент6 2" xfId="273" customBuiltin="1"/>
    <cellStyle name="60% - Акцент6 2 2" xfId="274"/>
    <cellStyle name="60% - Акцент6 3" xfId="275" customBuiltin="1"/>
    <cellStyle name="60% - Акцент6 3 2" xfId="276"/>
    <cellStyle name="60% - Акцент6 4" xfId="277" customBuiltin="1"/>
    <cellStyle name="60% - Акцент6 4 2" xfId="278"/>
    <cellStyle name="60% - Акцент6 5" xfId="279" customBuiltin="1"/>
    <cellStyle name="60% - Акцент6 5 2" xfId="280"/>
    <cellStyle name="60% - Акцент6 6" xfId="281" customBuiltin="1"/>
    <cellStyle name="60% - Акцент6 6 2" xfId="282"/>
    <cellStyle name="60% - Акцент6 7" xfId="283" customBuiltin="1"/>
    <cellStyle name="60% - Акцент6 7 2" xfId="284"/>
    <cellStyle name="60% - Акцент6 8" xfId="285" customBuiltin="1"/>
    <cellStyle name="60% - Акцент6 8 2" xfId="286"/>
    <cellStyle name="60% - Акцент6 9" xfId="287" customBuiltin="1"/>
    <cellStyle name="60% - Акцент6 9 2" xfId="288"/>
    <cellStyle name="Normal_FCA IC price pipes without ALU (2)" xfId="289"/>
    <cellStyle name="Акцент1 2" xfId="290" customBuiltin="1"/>
    <cellStyle name="Акцент1 2 2" xfId="291"/>
    <cellStyle name="Акцент1 3" xfId="292" customBuiltin="1"/>
    <cellStyle name="Акцент1 3 2" xfId="293"/>
    <cellStyle name="Акцент1 4" xfId="294" customBuiltin="1"/>
    <cellStyle name="Акцент1 4 2" xfId="295"/>
    <cellStyle name="Акцент1 5" xfId="296" customBuiltin="1"/>
    <cellStyle name="Акцент1 5 2" xfId="297"/>
    <cellStyle name="Акцент1 6" xfId="298" customBuiltin="1"/>
    <cellStyle name="Акцент1 6 2" xfId="299"/>
    <cellStyle name="Акцент1 7" xfId="300" customBuiltin="1"/>
    <cellStyle name="Акцент1 7 2" xfId="301"/>
    <cellStyle name="Акцент1 8" xfId="302" customBuiltin="1"/>
    <cellStyle name="Акцент1 8 2" xfId="303"/>
    <cellStyle name="Акцент1 9" xfId="304" customBuiltin="1"/>
    <cellStyle name="Акцент1 9 2" xfId="305"/>
    <cellStyle name="Акцент2 2" xfId="306" customBuiltin="1"/>
    <cellStyle name="Акцент2 2 2" xfId="307"/>
    <cellStyle name="Акцент2 3" xfId="308" customBuiltin="1"/>
    <cellStyle name="Акцент2 3 2" xfId="309"/>
    <cellStyle name="Акцент2 4" xfId="310" customBuiltin="1"/>
    <cellStyle name="Акцент2 4 2" xfId="311"/>
    <cellStyle name="Акцент2 5" xfId="312" customBuiltin="1"/>
    <cellStyle name="Акцент2 5 2" xfId="313"/>
    <cellStyle name="Акцент2 6" xfId="314" customBuiltin="1"/>
    <cellStyle name="Акцент2 6 2" xfId="315"/>
    <cellStyle name="Акцент2 7" xfId="316" customBuiltin="1"/>
    <cellStyle name="Акцент2 7 2" xfId="317"/>
    <cellStyle name="Акцент2 8" xfId="318" customBuiltin="1"/>
    <cellStyle name="Акцент2 8 2" xfId="319"/>
    <cellStyle name="Акцент2 9" xfId="320" customBuiltin="1"/>
    <cellStyle name="Акцент2 9 2" xfId="321"/>
    <cellStyle name="Акцент3 2" xfId="322" customBuiltin="1"/>
    <cellStyle name="Акцент3 2 2" xfId="323"/>
    <cellStyle name="Акцент3 3" xfId="324" customBuiltin="1"/>
    <cellStyle name="Акцент3 3 2" xfId="325"/>
    <cellStyle name="Акцент3 4" xfId="326" customBuiltin="1"/>
    <cellStyle name="Акцент3 4 2" xfId="327"/>
    <cellStyle name="Акцент3 5" xfId="328" customBuiltin="1"/>
    <cellStyle name="Акцент3 5 2" xfId="329"/>
    <cellStyle name="Акцент3 6" xfId="330" customBuiltin="1"/>
    <cellStyle name="Акцент3 6 2" xfId="331"/>
    <cellStyle name="Акцент3 7" xfId="332" customBuiltin="1"/>
    <cellStyle name="Акцент3 7 2" xfId="333"/>
    <cellStyle name="Акцент3 8" xfId="334" customBuiltin="1"/>
    <cellStyle name="Акцент3 8 2" xfId="335"/>
    <cellStyle name="Акцент3 9" xfId="336" customBuiltin="1"/>
    <cellStyle name="Акцент3 9 2" xfId="337"/>
    <cellStyle name="Акцент4 2" xfId="338" customBuiltin="1"/>
    <cellStyle name="Акцент4 2 2" xfId="339"/>
    <cellStyle name="Акцент4 3" xfId="340" customBuiltin="1"/>
    <cellStyle name="Акцент4 3 2" xfId="341"/>
    <cellStyle name="Акцент4 4" xfId="342" customBuiltin="1"/>
    <cellStyle name="Акцент4 4 2" xfId="343"/>
    <cellStyle name="Акцент4 5" xfId="344" customBuiltin="1"/>
    <cellStyle name="Акцент4 5 2" xfId="345"/>
    <cellStyle name="Акцент4 6" xfId="346" customBuiltin="1"/>
    <cellStyle name="Акцент4 6 2" xfId="347"/>
    <cellStyle name="Акцент4 7" xfId="348" customBuiltin="1"/>
    <cellStyle name="Акцент4 7 2" xfId="349"/>
    <cellStyle name="Акцент4 8" xfId="350" customBuiltin="1"/>
    <cellStyle name="Акцент4 8 2" xfId="351"/>
    <cellStyle name="Акцент4 9" xfId="352" customBuiltin="1"/>
    <cellStyle name="Акцент4 9 2" xfId="353"/>
    <cellStyle name="Акцент5 2" xfId="354" customBuiltin="1"/>
    <cellStyle name="Акцент5 2 2" xfId="355"/>
    <cellStyle name="Акцент5 3" xfId="356" customBuiltin="1"/>
    <cellStyle name="Акцент5 3 2" xfId="357"/>
    <cellStyle name="Акцент5 4" xfId="358" customBuiltin="1"/>
    <cellStyle name="Акцент5 4 2" xfId="359"/>
    <cellStyle name="Акцент5 5" xfId="360" customBuiltin="1"/>
    <cellStyle name="Акцент5 5 2" xfId="361"/>
    <cellStyle name="Акцент5 6" xfId="362" customBuiltin="1"/>
    <cellStyle name="Акцент5 6 2" xfId="363"/>
    <cellStyle name="Акцент5 7" xfId="364" customBuiltin="1"/>
    <cellStyle name="Акцент5 7 2" xfId="365"/>
    <cellStyle name="Акцент5 8" xfId="366" customBuiltin="1"/>
    <cellStyle name="Акцент5 8 2" xfId="367"/>
    <cellStyle name="Акцент5 9" xfId="368" customBuiltin="1"/>
    <cellStyle name="Акцент5 9 2" xfId="369"/>
    <cellStyle name="Акцент6 2" xfId="370" customBuiltin="1"/>
    <cellStyle name="Акцент6 2 2" xfId="371"/>
    <cellStyle name="Акцент6 3" xfId="372" customBuiltin="1"/>
    <cellStyle name="Акцент6 3 2" xfId="373"/>
    <cellStyle name="Акцент6 4" xfId="374" customBuiltin="1"/>
    <cellStyle name="Акцент6 4 2" xfId="375"/>
    <cellStyle name="Акцент6 5" xfId="376" customBuiltin="1"/>
    <cellStyle name="Акцент6 5 2" xfId="377"/>
    <cellStyle name="Акцент6 6" xfId="378" customBuiltin="1"/>
    <cellStyle name="Акцент6 6 2" xfId="379"/>
    <cellStyle name="Акцент6 7" xfId="380" customBuiltin="1"/>
    <cellStyle name="Акцент6 7 2" xfId="381"/>
    <cellStyle name="Акцент6 8" xfId="382" customBuiltin="1"/>
    <cellStyle name="Акцент6 8 2" xfId="383"/>
    <cellStyle name="Акцент6 9" xfId="384" customBuiltin="1"/>
    <cellStyle name="Акцент6 9 2" xfId="385"/>
    <cellStyle name="Ввод  2" xfId="386" customBuiltin="1"/>
    <cellStyle name="Ввод  2 2" xfId="387"/>
    <cellStyle name="Ввод  3" xfId="388" customBuiltin="1"/>
    <cellStyle name="Ввод  3 2" xfId="389"/>
    <cellStyle name="Ввод  4" xfId="390" customBuiltin="1"/>
    <cellStyle name="Ввод  4 2" xfId="391"/>
    <cellStyle name="Ввод  5" xfId="392" customBuiltin="1"/>
    <cellStyle name="Ввод  5 2" xfId="393"/>
    <cellStyle name="Ввод  6" xfId="394" customBuiltin="1"/>
    <cellStyle name="Ввод  6 2" xfId="395"/>
    <cellStyle name="Ввод  7" xfId="396" customBuiltin="1"/>
    <cellStyle name="Ввод  7 2" xfId="397"/>
    <cellStyle name="Ввод  8" xfId="398" customBuiltin="1"/>
    <cellStyle name="Ввод  8 2" xfId="399"/>
    <cellStyle name="Ввод  9" xfId="400" customBuiltin="1"/>
    <cellStyle name="Ввод  9 2" xfId="401"/>
    <cellStyle name="Вывод 2" xfId="402" customBuiltin="1"/>
    <cellStyle name="Вывод 2 2" xfId="403"/>
    <cellStyle name="Вывод 3" xfId="404" customBuiltin="1"/>
    <cellStyle name="Вывод 3 2" xfId="405"/>
    <cellStyle name="Вывод 4" xfId="406" customBuiltin="1"/>
    <cellStyle name="Вывод 4 2" xfId="407"/>
    <cellStyle name="Вывод 5" xfId="408" customBuiltin="1"/>
    <cellStyle name="Вывод 5 2" xfId="409"/>
    <cellStyle name="Вывод 6" xfId="410" customBuiltin="1"/>
    <cellStyle name="Вывод 6 2" xfId="411"/>
    <cellStyle name="Вывод 7" xfId="412" customBuiltin="1"/>
    <cellStyle name="Вывод 7 2" xfId="413"/>
    <cellStyle name="Вывод 8" xfId="414" customBuiltin="1"/>
    <cellStyle name="Вывод 8 2" xfId="415"/>
    <cellStyle name="Вывод 9" xfId="416" customBuiltin="1"/>
    <cellStyle name="Вывод 9 2" xfId="417"/>
    <cellStyle name="Вычисление 2" xfId="418" customBuiltin="1"/>
    <cellStyle name="Вычисление 2 2" xfId="419"/>
    <cellStyle name="Вычисление 3" xfId="420" customBuiltin="1"/>
    <cellStyle name="Вычисление 3 2" xfId="421"/>
    <cellStyle name="Вычисление 4" xfId="422" customBuiltin="1"/>
    <cellStyle name="Вычисление 4 2" xfId="423"/>
    <cellStyle name="Вычисление 5" xfId="424" customBuiltin="1"/>
    <cellStyle name="Вычисление 5 2" xfId="425"/>
    <cellStyle name="Вычисление 6" xfId="426" customBuiltin="1"/>
    <cellStyle name="Вычисление 6 2" xfId="427"/>
    <cellStyle name="Вычисление 7" xfId="428" customBuiltin="1"/>
    <cellStyle name="Вычисление 7 2" xfId="429"/>
    <cellStyle name="Вычисление 8" xfId="430" customBuiltin="1"/>
    <cellStyle name="Вычисление 8 2" xfId="431"/>
    <cellStyle name="Вычисление 9" xfId="432" customBuiltin="1"/>
    <cellStyle name="Вычисление 9 2" xfId="433"/>
    <cellStyle name="Гиперссылка 2" xfId="434"/>
    <cellStyle name="Заголовок 1 2" xfId="435" customBuiltin="1"/>
    <cellStyle name="Заголовок 1 2 2" xfId="436"/>
    <cellStyle name="Заголовок 1 3" xfId="437" customBuiltin="1"/>
    <cellStyle name="Заголовок 1 3 2" xfId="438"/>
    <cellStyle name="Заголовок 1 4" xfId="439" customBuiltin="1"/>
    <cellStyle name="Заголовок 1 4 2" xfId="440"/>
    <cellStyle name="Заголовок 1 5" xfId="441" customBuiltin="1"/>
    <cellStyle name="Заголовок 1 5 2" xfId="442"/>
    <cellStyle name="Заголовок 1 6" xfId="443" customBuiltin="1"/>
    <cellStyle name="Заголовок 1 6 2" xfId="444"/>
    <cellStyle name="Заголовок 1 7" xfId="445" customBuiltin="1"/>
    <cellStyle name="Заголовок 1 7 2" xfId="446"/>
    <cellStyle name="Заголовок 1 8" xfId="447" customBuiltin="1"/>
    <cellStyle name="Заголовок 1 8 2" xfId="448"/>
    <cellStyle name="Заголовок 1 9" xfId="449" customBuiltin="1"/>
    <cellStyle name="Заголовок 1 9 2" xfId="450"/>
    <cellStyle name="Заголовок 2 2" xfId="451" customBuiltin="1"/>
    <cellStyle name="Заголовок 2 2 2" xfId="452"/>
    <cellStyle name="Заголовок 2 3" xfId="453" customBuiltin="1"/>
    <cellStyle name="Заголовок 2 3 2" xfId="454"/>
    <cellStyle name="Заголовок 2 4" xfId="455" customBuiltin="1"/>
    <cellStyle name="Заголовок 2 4 2" xfId="456"/>
    <cellStyle name="Заголовок 2 5" xfId="457" customBuiltin="1"/>
    <cellStyle name="Заголовок 2 5 2" xfId="458"/>
    <cellStyle name="Заголовок 2 6" xfId="459" customBuiltin="1"/>
    <cellStyle name="Заголовок 2 6 2" xfId="460"/>
    <cellStyle name="Заголовок 2 7" xfId="461" customBuiltin="1"/>
    <cellStyle name="Заголовок 2 7 2" xfId="462"/>
    <cellStyle name="Заголовок 2 8" xfId="463" customBuiltin="1"/>
    <cellStyle name="Заголовок 2 8 2" xfId="464"/>
    <cellStyle name="Заголовок 2 9" xfId="465" customBuiltin="1"/>
    <cellStyle name="Заголовок 2 9 2" xfId="466"/>
    <cellStyle name="Заголовок 3 2" xfId="467" customBuiltin="1"/>
    <cellStyle name="Заголовок 3 2 2" xfId="468"/>
    <cellStyle name="Заголовок 3 3" xfId="469" customBuiltin="1"/>
    <cellStyle name="Заголовок 3 3 2" xfId="470"/>
    <cellStyle name="Заголовок 3 4" xfId="471" customBuiltin="1"/>
    <cellStyle name="Заголовок 3 4 2" xfId="472"/>
    <cellStyle name="Заголовок 3 5" xfId="473" customBuiltin="1"/>
    <cellStyle name="Заголовок 3 5 2" xfId="474"/>
    <cellStyle name="Заголовок 3 6" xfId="475" customBuiltin="1"/>
    <cellStyle name="Заголовок 3 6 2" xfId="476"/>
    <cellStyle name="Заголовок 3 7" xfId="477" customBuiltin="1"/>
    <cellStyle name="Заголовок 3 7 2" xfId="478"/>
    <cellStyle name="Заголовок 3 8" xfId="479" customBuiltin="1"/>
    <cellStyle name="Заголовок 3 8 2" xfId="480"/>
    <cellStyle name="Заголовок 3 9" xfId="481" customBuiltin="1"/>
    <cellStyle name="Заголовок 3 9 2" xfId="482"/>
    <cellStyle name="Заголовок 4 2" xfId="483" customBuiltin="1"/>
    <cellStyle name="Заголовок 4 2 2" xfId="484"/>
    <cellStyle name="Заголовок 4 3" xfId="485" customBuiltin="1"/>
    <cellStyle name="Заголовок 4 3 2" xfId="486"/>
    <cellStyle name="Заголовок 4 4" xfId="487" customBuiltin="1"/>
    <cellStyle name="Заголовок 4 4 2" xfId="488"/>
    <cellStyle name="Заголовок 4 5" xfId="489" customBuiltin="1"/>
    <cellStyle name="Заголовок 4 5 2" xfId="490"/>
    <cellStyle name="Заголовок 4 6" xfId="491" customBuiltin="1"/>
    <cellStyle name="Заголовок 4 6 2" xfId="492"/>
    <cellStyle name="Заголовок 4 7" xfId="493" customBuiltin="1"/>
    <cellStyle name="Заголовок 4 7 2" xfId="494"/>
    <cellStyle name="Заголовок 4 8" xfId="495" customBuiltin="1"/>
    <cellStyle name="Заголовок 4 8 2" xfId="496"/>
    <cellStyle name="Заголовок 4 9" xfId="497" customBuiltin="1"/>
    <cellStyle name="Заголовок 4 9 2" xfId="498"/>
    <cellStyle name="Итог 2" xfId="499" customBuiltin="1"/>
    <cellStyle name="Итог 2 2" xfId="500"/>
    <cellStyle name="Итог 3" xfId="501" customBuiltin="1"/>
    <cellStyle name="Итог 3 2" xfId="502"/>
    <cellStyle name="Итог 4" xfId="503" customBuiltin="1"/>
    <cellStyle name="Итог 4 2" xfId="504"/>
    <cellStyle name="Итог 5" xfId="505" customBuiltin="1"/>
    <cellStyle name="Итог 5 2" xfId="506"/>
    <cellStyle name="Итог 6" xfId="507" customBuiltin="1"/>
    <cellStyle name="Итог 6 2" xfId="508"/>
    <cellStyle name="Итог 7" xfId="509" customBuiltin="1"/>
    <cellStyle name="Итог 7 2" xfId="510"/>
    <cellStyle name="Итог 8" xfId="511" customBuiltin="1"/>
    <cellStyle name="Итог 8 2" xfId="512"/>
    <cellStyle name="Итог 9" xfId="513" customBuiltin="1"/>
    <cellStyle name="Итог 9 2" xfId="514"/>
    <cellStyle name="Контрольная ячейка 2" xfId="515" customBuiltin="1"/>
    <cellStyle name="Контрольная ячейка 2 2" xfId="516"/>
    <cellStyle name="Контрольная ячейка 3" xfId="517" customBuiltin="1"/>
    <cellStyle name="Контрольная ячейка 3 2" xfId="518"/>
    <cellStyle name="Контрольная ячейка 4" xfId="519" customBuiltin="1"/>
    <cellStyle name="Контрольная ячейка 4 2" xfId="520"/>
    <cellStyle name="Контрольная ячейка 5" xfId="521" customBuiltin="1"/>
    <cellStyle name="Контрольная ячейка 5 2" xfId="522"/>
    <cellStyle name="Контрольная ячейка 6" xfId="523" customBuiltin="1"/>
    <cellStyle name="Контрольная ячейка 6 2" xfId="524"/>
    <cellStyle name="Контрольная ячейка 7" xfId="525" customBuiltin="1"/>
    <cellStyle name="Контрольная ячейка 7 2" xfId="526"/>
    <cellStyle name="Контрольная ячейка 8" xfId="527" customBuiltin="1"/>
    <cellStyle name="Контрольная ячейка 8 2" xfId="528"/>
    <cellStyle name="Контрольная ячейка 9" xfId="529" customBuiltin="1"/>
    <cellStyle name="Контрольная ячейка 9 2" xfId="530"/>
    <cellStyle name="Название 2" xfId="531" customBuiltin="1"/>
    <cellStyle name="Название 2 2" xfId="532"/>
    <cellStyle name="Название 3" xfId="533" customBuiltin="1"/>
    <cellStyle name="Название 3 2" xfId="534"/>
    <cellStyle name="Название 4" xfId="535" customBuiltin="1"/>
    <cellStyle name="Название 4 2" xfId="536"/>
    <cellStyle name="Название 5" xfId="537" customBuiltin="1"/>
    <cellStyle name="Название 5 2" xfId="538"/>
    <cellStyle name="Название 6" xfId="539" customBuiltin="1"/>
    <cellStyle name="Название 6 2" xfId="540"/>
    <cellStyle name="Название 7" xfId="541" customBuiltin="1"/>
    <cellStyle name="Название 7 2" xfId="542"/>
    <cellStyle name="Название 8" xfId="543" customBuiltin="1"/>
    <cellStyle name="Название 8 2" xfId="544"/>
    <cellStyle name="Название 9" xfId="545" customBuiltin="1"/>
    <cellStyle name="Название 9 2" xfId="546"/>
    <cellStyle name="Нейтральный 2" xfId="547" customBuiltin="1"/>
    <cellStyle name="Нейтральный 2 2" xfId="548"/>
    <cellStyle name="Нейтральный 3" xfId="549" customBuiltin="1"/>
    <cellStyle name="Нейтральный 3 2" xfId="550"/>
    <cellStyle name="Нейтральный 4" xfId="551" customBuiltin="1"/>
    <cellStyle name="Нейтральный 4 2" xfId="552"/>
    <cellStyle name="Нейтральный 5" xfId="553" customBuiltin="1"/>
    <cellStyle name="Нейтральный 5 2" xfId="554"/>
    <cellStyle name="Нейтральный 6" xfId="555" customBuiltin="1"/>
    <cellStyle name="Нейтральный 6 2" xfId="556"/>
    <cellStyle name="Нейтральный 7" xfId="557" customBuiltin="1"/>
    <cellStyle name="Нейтральный 7 2" xfId="558"/>
    <cellStyle name="Нейтральный 8" xfId="559" customBuiltin="1"/>
    <cellStyle name="Нейтральный 8 2" xfId="560"/>
    <cellStyle name="Нейтральный 9" xfId="561" customBuiltin="1"/>
    <cellStyle name="Нейтральный 9 2" xfId="562"/>
    <cellStyle name="Обычный" xfId="0" builtinId="0"/>
    <cellStyle name="Обычный 10" xfId="563"/>
    <cellStyle name="Обычный 10 2" xfId="564"/>
    <cellStyle name="Обычный 2" xfId="565"/>
    <cellStyle name="Обычный 2 10" xfId="566"/>
    <cellStyle name="Обычный 2 2" xfId="567"/>
    <cellStyle name="Обычный 2 2 2" xfId="568"/>
    <cellStyle name="Обычный 2 2 2 2" xfId="569"/>
    <cellStyle name="Обычный 2 2 2 2 2" xfId="570"/>
    <cellStyle name="Обычный 2 2 2 2 3" xfId="571"/>
    <cellStyle name="Обычный 2 2 2 2 4" xfId="572"/>
    <cellStyle name="Обычный 2 2 2 2 5" xfId="573"/>
    <cellStyle name="Обычный 2 3" xfId="574"/>
    <cellStyle name="Обычный 2 4" xfId="575"/>
    <cellStyle name="Обычный 2 5" xfId="576"/>
    <cellStyle name="Обычный 2 6" xfId="577"/>
    <cellStyle name="Обычный 2 7" xfId="578"/>
    <cellStyle name="Обычный 2 8" xfId="579"/>
    <cellStyle name="Обычный 2 9" xfId="580"/>
    <cellStyle name="Обычный 3 2" xfId="581"/>
    <cellStyle name="Обычный 3 3" xfId="582"/>
    <cellStyle name="Обычный 3 4" xfId="583"/>
    <cellStyle name="Обычный 3 5" xfId="584"/>
    <cellStyle name="Обычный 3 6" xfId="585"/>
    <cellStyle name="Обычный 3 7" xfId="586"/>
    <cellStyle name="Обычный 3 8" xfId="587"/>
    <cellStyle name="Обычный 3 9" xfId="588"/>
    <cellStyle name="Обычный_Лист1" xfId="589"/>
    <cellStyle name="Плохой 2" xfId="590" customBuiltin="1"/>
    <cellStyle name="Плохой 2 2" xfId="591"/>
    <cellStyle name="Плохой 3" xfId="592" customBuiltin="1"/>
    <cellStyle name="Плохой 3 2" xfId="593"/>
    <cellStyle name="Плохой 4" xfId="594" customBuiltin="1"/>
    <cellStyle name="Плохой 4 2" xfId="595"/>
    <cellStyle name="Плохой 5" xfId="596" customBuiltin="1"/>
    <cellStyle name="Плохой 5 2" xfId="597"/>
    <cellStyle name="Плохой 6" xfId="598" customBuiltin="1"/>
    <cellStyle name="Плохой 6 2" xfId="599"/>
    <cellStyle name="Плохой 7" xfId="600" customBuiltin="1"/>
    <cellStyle name="Плохой 7 2" xfId="601"/>
    <cellStyle name="Плохой 8" xfId="602" customBuiltin="1"/>
    <cellStyle name="Плохой 8 2" xfId="603"/>
    <cellStyle name="Плохой 9" xfId="604" customBuiltin="1"/>
    <cellStyle name="Плохой 9 2" xfId="605"/>
    <cellStyle name="Пояснение 2" xfId="606" customBuiltin="1"/>
    <cellStyle name="Пояснение 2 2" xfId="607"/>
    <cellStyle name="Пояснение 3" xfId="608" customBuiltin="1"/>
    <cellStyle name="Пояснение 3 2" xfId="609"/>
    <cellStyle name="Пояснение 4" xfId="610" customBuiltin="1"/>
    <cellStyle name="Пояснение 4 2" xfId="611"/>
    <cellStyle name="Пояснение 5" xfId="612" customBuiltin="1"/>
    <cellStyle name="Пояснение 5 2" xfId="613"/>
    <cellStyle name="Пояснение 6" xfId="614" customBuiltin="1"/>
    <cellStyle name="Пояснение 6 2" xfId="615"/>
    <cellStyle name="Пояснение 7" xfId="616" customBuiltin="1"/>
    <cellStyle name="Пояснение 7 2" xfId="617"/>
    <cellStyle name="Пояснение 8" xfId="618" customBuiltin="1"/>
    <cellStyle name="Пояснение 8 2" xfId="619"/>
    <cellStyle name="Пояснение 9" xfId="620" customBuiltin="1"/>
    <cellStyle name="Пояснение 9 2" xfId="621"/>
    <cellStyle name="Примечание 2" xfId="622" customBuiltin="1"/>
    <cellStyle name="Примечание 2 2" xfId="623"/>
    <cellStyle name="Примечание 3" xfId="624" customBuiltin="1"/>
    <cellStyle name="Примечание 3 2" xfId="625"/>
    <cellStyle name="Примечание 4" xfId="626" customBuiltin="1"/>
    <cellStyle name="Примечание 4 2" xfId="627"/>
    <cellStyle name="Примечание 5" xfId="628" customBuiltin="1"/>
    <cellStyle name="Примечание 5 2" xfId="629"/>
    <cellStyle name="Примечание 6" xfId="630" customBuiltin="1"/>
    <cellStyle name="Примечание 6 2" xfId="631"/>
    <cellStyle name="Примечание 7" xfId="632" customBuiltin="1"/>
    <cellStyle name="Примечание 7 2" xfId="633"/>
    <cellStyle name="Примечание 8" xfId="634" customBuiltin="1"/>
    <cellStyle name="Примечание 8 2" xfId="635"/>
    <cellStyle name="Примечание 9" xfId="636" customBuiltin="1"/>
    <cellStyle name="Примечание 9 2" xfId="637"/>
    <cellStyle name="Связанная ячейка 2" xfId="638" customBuiltin="1"/>
    <cellStyle name="Связанная ячейка 2 2" xfId="639"/>
    <cellStyle name="Связанная ячейка 3" xfId="640" customBuiltin="1"/>
    <cellStyle name="Связанная ячейка 3 2" xfId="641"/>
    <cellStyle name="Связанная ячейка 4" xfId="642" customBuiltin="1"/>
    <cellStyle name="Связанная ячейка 4 2" xfId="643"/>
    <cellStyle name="Связанная ячейка 5" xfId="644" customBuiltin="1"/>
    <cellStyle name="Связанная ячейка 5 2" xfId="645"/>
    <cellStyle name="Связанная ячейка 6" xfId="646" customBuiltin="1"/>
    <cellStyle name="Связанная ячейка 6 2" xfId="647"/>
    <cellStyle name="Связанная ячейка 7" xfId="648" customBuiltin="1"/>
    <cellStyle name="Связанная ячейка 7 2" xfId="649"/>
    <cellStyle name="Связанная ячейка 8" xfId="650" customBuiltin="1"/>
    <cellStyle name="Связанная ячейка 8 2" xfId="651"/>
    <cellStyle name="Связанная ячейка 9" xfId="652" customBuiltin="1"/>
    <cellStyle name="Связанная ячейка 9 2" xfId="653"/>
    <cellStyle name="Текст предупреждения 2" xfId="654" customBuiltin="1"/>
    <cellStyle name="Текст предупреждения 2 2" xfId="655"/>
    <cellStyle name="Текст предупреждения 3" xfId="656" customBuiltin="1"/>
    <cellStyle name="Текст предупреждения 3 2" xfId="657"/>
    <cellStyle name="Текст предупреждения 4" xfId="658" customBuiltin="1"/>
    <cellStyle name="Текст предупреждения 4 2" xfId="659"/>
    <cellStyle name="Текст предупреждения 5" xfId="660" customBuiltin="1"/>
    <cellStyle name="Текст предупреждения 5 2" xfId="661"/>
    <cellStyle name="Текст предупреждения 6" xfId="662" customBuiltin="1"/>
    <cellStyle name="Текст предупреждения 6 2" xfId="663"/>
    <cellStyle name="Текст предупреждения 7" xfId="664" customBuiltin="1"/>
    <cellStyle name="Текст предупреждения 7 2" xfId="665"/>
    <cellStyle name="Текст предупреждения 8" xfId="666" customBuiltin="1"/>
    <cellStyle name="Текст предупреждения 8 2" xfId="667"/>
    <cellStyle name="Текст предупреждения 9" xfId="668" customBuiltin="1"/>
    <cellStyle name="Текст предупреждения 9 2" xfId="669"/>
    <cellStyle name="Хороший 2" xfId="670" customBuiltin="1"/>
    <cellStyle name="Хороший 2 2" xfId="671"/>
    <cellStyle name="Хороший 3" xfId="672" customBuiltin="1"/>
    <cellStyle name="Хороший 3 2" xfId="673"/>
    <cellStyle name="Хороший 4" xfId="674" customBuiltin="1"/>
    <cellStyle name="Хороший 4 2" xfId="675"/>
    <cellStyle name="Хороший 5" xfId="676" customBuiltin="1"/>
    <cellStyle name="Хороший 5 2" xfId="677"/>
    <cellStyle name="Хороший 6" xfId="678" customBuiltin="1"/>
    <cellStyle name="Хороший 6 2" xfId="679"/>
    <cellStyle name="Хороший 7" xfId="680" customBuiltin="1"/>
    <cellStyle name="Хороший 7 2" xfId="681"/>
    <cellStyle name="Хороший 8" xfId="682" customBuiltin="1"/>
    <cellStyle name="Хороший 8 2" xfId="683"/>
    <cellStyle name="Хороший 9" xfId="684" customBuiltin="1"/>
    <cellStyle name="Хороший 9 2" xfId="6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161925</xdr:rowOff>
    </xdr:from>
    <xdr:to>
      <xdr:col>0</xdr:col>
      <xdr:colOff>9525</xdr:colOff>
      <xdr:row>71</xdr:row>
      <xdr:rowOff>0</xdr:rowOff>
    </xdr:to>
    <xdr:pic>
      <xdr:nvPicPr>
        <xdr:cNvPr id="32762" name="Picture 18" descr="33 (28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5159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161925</xdr:rowOff>
    </xdr:from>
    <xdr:to>
      <xdr:col>0</xdr:col>
      <xdr:colOff>9525</xdr:colOff>
      <xdr:row>64</xdr:row>
      <xdr:rowOff>0</xdr:rowOff>
    </xdr:to>
    <xdr:pic>
      <xdr:nvPicPr>
        <xdr:cNvPr id="32763" name="Picture 18" descr="33 (28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211050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161925</xdr:rowOff>
    </xdr:from>
    <xdr:to>
      <xdr:col>0</xdr:col>
      <xdr:colOff>9525</xdr:colOff>
      <xdr:row>13</xdr:row>
      <xdr:rowOff>0</xdr:rowOff>
    </xdr:to>
    <xdr:pic>
      <xdr:nvPicPr>
        <xdr:cNvPr id="38122" name="Picture 18" descr="33 (28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743200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161925</xdr:rowOff>
    </xdr:from>
    <xdr:to>
      <xdr:col>0</xdr:col>
      <xdr:colOff>9525</xdr:colOff>
      <xdr:row>17</xdr:row>
      <xdr:rowOff>0</xdr:rowOff>
    </xdr:to>
    <xdr:pic>
      <xdr:nvPicPr>
        <xdr:cNvPr id="38123" name="Picture 18" descr="33 (28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505200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161925</xdr:rowOff>
    </xdr:from>
    <xdr:to>
      <xdr:col>0</xdr:col>
      <xdr:colOff>9525</xdr:colOff>
      <xdr:row>21</xdr:row>
      <xdr:rowOff>0</xdr:rowOff>
    </xdr:to>
    <xdr:pic>
      <xdr:nvPicPr>
        <xdr:cNvPr id="38124" name="Picture 18" descr="33 (28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267200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161925</xdr:rowOff>
    </xdr:from>
    <xdr:to>
      <xdr:col>0</xdr:col>
      <xdr:colOff>9525</xdr:colOff>
      <xdr:row>37</xdr:row>
      <xdr:rowOff>0</xdr:rowOff>
    </xdr:to>
    <xdr:pic>
      <xdr:nvPicPr>
        <xdr:cNvPr id="38125" name="Picture 18" descr="33 (28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1247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161925</xdr:rowOff>
    </xdr:from>
    <xdr:to>
      <xdr:col>0</xdr:col>
      <xdr:colOff>9525</xdr:colOff>
      <xdr:row>17</xdr:row>
      <xdr:rowOff>0</xdr:rowOff>
    </xdr:to>
    <xdr:pic>
      <xdr:nvPicPr>
        <xdr:cNvPr id="37552" name="Picture 18" descr="33 (28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5337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161925</xdr:rowOff>
    </xdr:from>
    <xdr:to>
      <xdr:col>0</xdr:col>
      <xdr:colOff>9525</xdr:colOff>
      <xdr:row>10</xdr:row>
      <xdr:rowOff>0</xdr:rowOff>
    </xdr:to>
    <xdr:pic>
      <xdr:nvPicPr>
        <xdr:cNvPr id="37553" name="Picture 18" descr="33 (28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247775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161925</xdr:rowOff>
    </xdr:from>
    <xdr:to>
      <xdr:col>0</xdr:col>
      <xdr:colOff>9525</xdr:colOff>
      <xdr:row>15</xdr:row>
      <xdr:rowOff>0</xdr:rowOff>
    </xdr:to>
    <xdr:pic>
      <xdr:nvPicPr>
        <xdr:cNvPr id="37554" name="Picture 18" descr="33 (28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581275"/>
          <a:ext cx="95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161925</xdr:rowOff>
    </xdr:from>
    <xdr:to>
      <xdr:col>0</xdr:col>
      <xdr:colOff>9525</xdr:colOff>
      <xdr:row>26</xdr:row>
      <xdr:rowOff>0</xdr:rowOff>
    </xdr:to>
    <xdr:pic>
      <xdr:nvPicPr>
        <xdr:cNvPr id="37555" name="Picture 18" descr="33 (28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019675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161925</xdr:rowOff>
    </xdr:from>
    <xdr:to>
      <xdr:col>0</xdr:col>
      <xdr:colOff>9525</xdr:colOff>
      <xdr:row>28</xdr:row>
      <xdr:rowOff>0</xdr:rowOff>
    </xdr:to>
    <xdr:pic>
      <xdr:nvPicPr>
        <xdr:cNvPr id="37556" name="Picture 18" descr="33 (28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816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9525</xdr:colOff>
      <xdr:row>38</xdr:row>
      <xdr:rowOff>0</xdr:rowOff>
    </xdr:to>
    <xdr:pic>
      <xdr:nvPicPr>
        <xdr:cNvPr id="37557" name="Picture 18" descr="33 (28)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724775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161925</xdr:rowOff>
    </xdr:from>
    <xdr:to>
      <xdr:col>0</xdr:col>
      <xdr:colOff>9525</xdr:colOff>
      <xdr:row>18</xdr:row>
      <xdr:rowOff>0</xdr:rowOff>
    </xdr:to>
    <xdr:pic>
      <xdr:nvPicPr>
        <xdr:cNvPr id="37558" name="Picture 18" descr="33 (28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242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161925</xdr:rowOff>
    </xdr:from>
    <xdr:to>
      <xdr:col>0</xdr:col>
      <xdr:colOff>9525</xdr:colOff>
      <xdr:row>19</xdr:row>
      <xdr:rowOff>0</xdr:rowOff>
    </xdr:to>
    <xdr:pic>
      <xdr:nvPicPr>
        <xdr:cNvPr id="37559" name="Picture 18" descr="33 (28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9147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161925</xdr:rowOff>
    </xdr:from>
    <xdr:to>
      <xdr:col>0</xdr:col>
      <xdr:colOff>9525</xdr:colOff>
      <xdr:row>20</xdr:row>
      <xdr:rowOff>0</xdr:rowOff>
    </xdr:to>
    <xdr:pic>
      <xdr:nvPicPr>
        <xdr:cNvPr id="37560" name="Picture 18" descr="33 (28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1052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9525</xdr:colOff>
      <xdr:row>43</xdr:row>
      <xdr:rowOff>0</xdr:rowOff>
    </xdr:to>
    <xdr:pic>
      <xdr:nvPicPr>
        <xdr:cNvPr id="37561" name="Picture 18" descr="33 (28)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88392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6"/>
  <sheetViews>
    <sheetView tabSelected="1" zoomScaleNormal="100" workbookViewId="0">
      <pane ySplit="2" topLeftCell="A3" activePane="bottomLeft" state="frozen"/>
      <selection pane="bottomLeft" activeCell="N17" sqref="M17:N17"/>
    </sheetView>
  </sheetViews>
  <sheetFormatPr defaultRowHeight="14.25"/>
  <cols>
    <col min="1" max="1" width="52.28515625" style="7" customWidth="1"/>
    <col min="2" max="2" width="11.28515625" style="4" customWidth="1"/>
    <col min="3" max="3" width="15.7109375" style="4" customWidth="1"/>
    <col min="4" max="5" width="8.85546875" style="56" customWidth="1"/>
    <col min="6" max="16384" width="9.140625" style="4"/>
  </cols>
  <sheetData>
    <row r="1" spans="1:6">
      <c r="A1" s="39" t="s">
        <v>21</v>
      </c>
      <c r="B1" s="39"/>
      <c r="C1" s="39"/>
      <c r="D1" s="54"/>
      <c r="E1" s="54"/>
      <c r="F1" s="38"/>
    </row>
    <row r="2" spans="1:6" ht="24.75" customHeight="1">
      <c r="A2" s="40" t="s">
        <v>2</v>
      </c>
      <c r="B2" s="40" t="s">
        <v>3</v>
      </c>
      <c r="C2" s="40" t="s">
        <v>429</v>
      </c>
      <c r="D2" s="55" t="s">
        <v>459</v>
      </c>
      <c r="E2" s="55" t="s">
        <v>1</v>
      </c>
      <c r="F2" s="38"/>
    </row>
    <row r="3" spans="1:6" ht="16.5" customHeight="1">
      <c r="A3" s="274" t="s">
        <v>19</v>
      </c>
      <c r="B3" s="274"/>
      <c r="C3" s="274"/>
      <c r="D3" s="274"/>
      <c r="E3" s="274"/>
      <c r="F3" s="38"/>
    </row>
    <row r="4" spans="1:6">
      <c r="A4" s="271" t="s">
        <v>355</v>
      </c>
      <c r="B4" s="272"/>
      <c r="C4" s="272"/>
      <c r="D4" s="272"/>
      <c r="E4" s="272"/>
      <c r="F4" s="38"/>
    </row>
    <row r="5" spans="1:6" ht="15" customHeight="1">
      <c r="A5" s="41" t="s">
        <v>110</v>
      </c>
      <c r="B5" s="42">
        <v>2</v>
      </c>
      <c r="C5" s="42" t="s">
        <v>4</v>
      </c>
      <c r="D5" s="213">
        <v>10.98</v>
      </c>
      <c r="E5" s="213">
        <v>9.1199999999999992</v>
      </c>
      <c r="F5" s="38"/>
    </row>
    <row r="6" spans="1:6" ht="15" customHeight="1">
      <c r="A6" s="41" t="s">
        <v>111</v>
      </c>
      <c r="B6" s="42">
        <v>3</v>
      </c>
      <c r="C6" s="42" t="s">
        <v>4</v>
      </c>
      <c r="D6" s="213">
        <v>15.06</v>
      </c>
      <c r="E6" s="213">
        <v>12.54</v>
      </c>
      <c r="F6" s="38"/>
    </row>
    <row r="7" spans="1:6" ht="15" customHeight="1">
      <c r="A7" s="41" t="s">
        <v>112</v>
      </c>
      <c r="B7" s="42">
        <v>4</v>
      </c>
      <c r="C7" s="42" t="s">
        <v>4</v>
      </c>
      <c r="D7" s="213">
        <v>18.600000000000001</v>
      </c>
      <c r="E7" s="213">
        <v>15.48</v>
      </c>
      <c r="F7" s="38"/>
    </row>
    <row r="8" spans="1:6" ht="15" customHeight="1">
      <c r="A8" s="41" t="s">
        <v>113</v>
      </c>
      <c r="B8" s="42">
        <v>5</v>
      </c>
      <c r="C8" s="42" t="s">
        <v>4</v>
      </c>
      <c r="D8" s="213">
        <v>23.04</v>
      </c>
      <c r="E8" s="213">
        <v>19.2</v>
      </c>
      <c r="F8" s="38"/>
    </row>
    <row r="9" spans="1:6" ht="15" customHeight="1">
      <c r="A9" s="41" t="s">
        <v>114</v>
      </c>
      <c r="B9" s="42">
        <v>8</v>
      </c>
      <c r="C9" s="42" t="s">
        <v>4</v>
      </c>
      <c r="D9" s="213">
        <v>40.14</v>
      </c>
      <c r="E9" s="213">
        <v>33.42</v>
      </c>
      <c r="F9" s="38"/>
    </row>
    <row r="10" spans="1:6" ht="15" customHeight="1">
      <c r="A10" s="41" t="s">
        <v>115</v>
      </c>
      <c r="B10" s="42">
        <v>10</v>
      </c>
      <c r="C10" s="42" t="s">
        <v>4</v>
      </c>
      <c r="D10" s="213">
        <v>47.76</v>
      </c>
      <c r="E10" s="213">
        <v>39.78</v>
      </c>
      <c r="F10" s="38"/>
    </row>
    <row r="11" spans="1:6">
      <c r="A11" s="271" t="s">
        <v>354</v>
      </c>
      <c r="B11" s="272"/>
      <c r="C11" s="272"/>
      <c r="D11" s="272"/>
      <c r="E11" s="272"/>
      <c r="F11" s="38"/>
    </row>
    <row r="12" spans="1:6" ht="15" customHeight="1">
      <c r="A12" s="43" t="s">
        <v>116</v>
      </c>
      <c r="B12" s="44">
        <v>20</v>
      </c>
      <c r="C12" s="42" t="s">
        <v>5</v>
      </c>
      <c r="D12" s="213">
        <v>230.34</v>
      </c>
      <c r="E12" s="213">
        <v>191.94</v>
      </c>
      <c r="F12" s="38"/>
    </row>
    <row r="13" spans="1:6" ht="15" customHeight="1">
      <c r="A13" s="43" t="s">
        <v>117</v>
      </c>
      <c r="B13" s="44">
        <v>30</v>
      </c>
      <c r="C13" s="42" t="s">
        <v>5</v>
      </c>
      <c r="D13" s="213">
        <v>353.16</v>
      </c>
      <c r="E13" s="213">
        <v>294.3</v>
      </c>
      <c r="F13" s="38"/>
    </row>
    <row r="14" spans="1:6" ht="15" customHeight="1">
      <c r="A14" s="43" t="s">
        <v>118</v>
      </c>
      <c r="B14" s="44">
        <v>40</v>
      </c>
      <c r="C14" s="42" t="s">
        <v>5</v>
      </c>
      <c r="D14" s="213">
        <v>475.92</v>
      </c>
      <c r="E14" s="213">
        <v>396.6</v>
      </c>
      <c r="F14" s="38"/>
    </row>
    <row r="15" spans="1:6" ht="15" customHeight="1">
      <c r="A15" s="43" t="s">
        <v>119</v>
      </c>
      <c r="B15" s="44">
        <v>50</v>
      </c>
      <c r="C15" s="42" t="s">
        <v>5</v>
      </c>
      <c r="D15" s="213">
        <v>621.72</v>
      </c>
      <c r="E15" s="213">
        <v>518.1</v>
      </c>
      <c r="F15" s="38"/>
    </row>
    <row r="16" spans="1:6" ht="15" customHeight="1">
      <c r="A16" s="271" t="s">
        <v>353</v>
      </c>
      <c r="B16" s="272"/>
      <c r="C16" s="272"/>
      <c r="D16" s="272"/>
      <c r="E16" s="272"/>
      <c r="F16" s="38"/>
    </row>
    <row r="17" spans="1:6" ht="15" customHeight="1">
      <c r="A17" s="43" t="s">
        <v>410</v>
      </c>
      <c r="B17" s="42">
        <v>3</v>
      </c>
      <c r="C17" s="42" t="s">
        <v>6</v>
      </c>
      <c r="D17" s="213">
        <v>26.4</v>
      </c>
      <c r="E17" s="213">
        <v>21.96</v>
      </c>
      <c r="F17" s="38"/>
    </row>
    <row r="18" spans="1:6" ht="15" customHeight="1">
      <c r="A18" s="43" t="s">
        <v>120</v>
      </c>
      <c r="B18" s="42">
        <v>3</v>
      </c>
      <c r="C18" s="42" t="s">
        <v>6</v>
      </c>
      <c r="D18" s="213">
        <v>37.32</v>
      </c>
      <c r="E18" s="213">
        <v>31.08</v>
      </c>
      <c r="F18" s="38"/>
    </row>
    <row r="19" spans="1:6" ht="15" customHeight="1">
      <c r="A19" s="43" t="s">
        <v>121</v>
      </c>
      <c r="B19" s="42">
        <v>4</v>
      </c>
      <c r="C19" s="42" t="s">
        <v>6</v>
      </c>
      <c r="D19" s="213">
        <v>40.86</v>
      </c>
      <c r="E19" s="213">
        <v>34.020000000000003</v>
      </c>
      <c r="F19" s="38"/>
    </row>
    <row r="20" spans="1:6" ht="15" customHeight="1">
      <c r="A20" s="43" t="s">
        <v>1038</v>
      </c>
      <c r="B20" s="42">
        <v>5</v>
      </c>
      <c r="C20" s="42" t="s">
        <v>6</v>
      </c>
      <c r="D20" s="213">
        <v>45.24</v>
      </c>
      <c r="E20" s="213">
        <v>37.68</v>
      </c>
      <c r="F20" s="38"/>
    </row>
    <row r="21" spans="1:6" ht="15" customHeight="1">
      <c r="A21" s="43" t="s">
        <v>122</v>
      </c>
      <c r="B21" s="42">
        <v>8</v>
      </c>
      <c r="C21" s="42" t="s">
        <v>6</v>
      </c>
      <c r="D21" s="213">
        <v>58.62</v>
      </c>
      <c r="E21" s="213">
        <v>48.84</v>
      </c>
      <c r="F21" s="38"/>
    </row>
    <row r="22" spans="1:6" ht="15" customHeight="1">
      <c r="A22" s="43" t="s">
        <v>123</v>
      </c>
      <c r="B22" s="42">
        <v>10</v>
      </c>
      <c r="C22" s="42" t="s">
        <v>6</v>
      </c>
      <c r="D22" s="213">
        <v>67.5</v>
      </c>
      <c r="E22" s="213">
        <v>56.22</v>
      </c>
      <c r="F22" s="38"/>
    </row>
    <row r="23" spans="1:6" ht="15" customHeight="1">
      <c r="A23" s="45" t="s">
        <v>352</v>
      </c>
      <c r="B23" s="45"/>
      <c r="C23" s="45"/>
      <c r="D23" s="130"/>
      <c r="E23" s="130"/>
      <c r="F23" s="38"/>
    </row>
    <row r="24" spans="1:6" ht="15" customHeight="1">
      <c r="A24" s="41" t="s">
        <v>430</v>
      </c>
      <c r="B24" s="42">
        <v>4</v>
      </c>
      <c r="C24" s="42" t="s">
        <v>361</v>
      </c>
      <c r="D24" s="213">
        <v>57.96</v>
      </c>
      <c r="E24" s="213">
        <v>48.3</v>
      </c>
      <c r="F24" s="38"/>
    </row>
    <row r="25" spans="1:6" ht="15" customHeight="1">
      <c r="A25" s="41" t="s">
        <v>431</v>
      </c>
      <c r="B25" s="42">
        <v>5</v>
      </c>
      <c r="C25" s="42" t="s">
        <v>361</v>
      </c>
      <c r="D25" s="213">
        <v>62.4</v>
      </c>
      <c r="E25" s="213">
        <v>51.96</v>
      </c>
      <c r="F25" s="38"/>
    </row>
    <row r="26" spans="1:6" ht="15" customHeight="1">
      <c r="A26" s="41" t="s">
        <v>432</v>
      </c>
      <c r="B26" s="42">
        <v>8</v>
      </c>
      <c r="C26" s="42" t="s">
        <v>362</v>
      </c>
      <c r="D26" s="213">
        <v>75.78</v>
      </c>
      <c r="E26" s="213">
        <v>63.12</v>
      </c>
      <c r="F26" s="38"/>
    </row>
    <row r="27" spans="1:6" ht="15" customHeight="1">
      <c r="A27" s="41" t="s">
        <v>433</v>
      </c>
      <c r="B27" s="42">
        <v>10</v>
      </c>
      <c r="C27" s="42" t="s">
        <v>362</v>
      </c>
      <c r="D27" s="213">
        <v>84.6</v>
      </c>
      <c r="E27" s="213">
        <v>70.5</v>
      </c>
      <c r="F27" s="38"/>
    </row>
    <row r="28" spans="1:6" ht="15.75" customHeight="1">
      <c r="A28" s="274" t="s">
        <v>20</v>
      </c>
      <c r="B28" s="274"/>
      <c r="C28" s="274"/>
      <c r="D28" s="274"/>
      <c r="E28" s="274"/>
      <c r="F28" s="38"/>
    </row>
    <row r="29" spans="1:6">
      <c r="A29" s="45" t="s">
        <v>351</v>
      </c>
      <c r="B29" s="46"/>
      <c r="C29" s="46"/>
      <c r="D29" s="131"/>
      <c r="E29" s="131"/>
      <c r="F29" s="38"/>
    </row>
    <row r="30" spans="1:6" ht="15" customHeight="1">
      <c r="A30" s="47" t="s">
        <v>7</v>
      </c>
      <c r="B30" s="42">
        <v>0.8</v>
      </c>
      <c r="C30" s="42" t="s">
        <v>946</v>
      </c>
      <c r="D30" s="129">
        <v>2.64</v>
      </c>
      <c r="E30" s="129">
        <v>2.16</v>
      </c>
      <c r="F30" s="214"/>
    </row>
    <row r="31" spans="1:6" ht="15" customHeight="1">
      <c r="A31" s="47" t="s">
        <v>8</v>
      </c>
      <c r="B31" s="42">
        <v>1</v>
      </c>
      <c r="C31" s="42" t="s">
        <v>947</v>
      </c>
      <c r="D31" s="53">
        <v>3</v>
      </c>
      <c r="E31" s="53">
        <v>2.46</v>
      </c>
      <c r="F31" s="38"/>
    </row>
    <row r="32" spans="1:6" ht="15" customHeight="1">
      <c r="A32" s="47" t="s">
        <v>9</v>
      </c>
      <c r="B32" s="42">
        <v>2</v>
      </c>
      <c r="C32" s="42" t="s">
        <v>6</v>
      </c>
      <c r="D32" s="129">
        <v>4.26</v>
      </c>
      <c r="E32" s="129">
        <v>3.54</v>
      </c>
      <c r="F32" s="38"/>
    </row>
    <row r="33" spans="1:10" ht="15" customHeight="1">
      <c r="A33" s="47" t="s">
        <v>10</v>
      </c>
      <c r="B33" s="42">
        <v>3</v>
      </c>
      <c r="C33" s="42" t="s">
        <v>6</v>
      </c>
      <c r="D33" s="129">
        <v>6</v>
      </c>
      <c r="E33" s="129">
        <v>4.9800000000000004</v>
      </c>
      <c r="F33" s="38"/>
    </row>
    <row r="34" spans="1:10" ht="15" customHeight="1">
      <c r="A34" s="47" t="s">
        <v>11</v>
      </c>
      <c r="B34" s="42">
        <v>4</v>
      </c>
      <c r="C34" s="42" t="s">
        <v>6</v>
      </c>
      <c r="D34" s="129">
        <v>8.2200000000000006</v>
      </c>
      <c r="E34" s="129">
        <v>6.84</v>
      </c>
      <c r="F34" s="38"/>
    </row>
    <row r="35" spans="1:10" ht="15" customHeight="1">
      <c r="A35" s="47" t="s">
        <v>12</v>
      </c>
      <c r="B35" s="42">
        <v>5</v>
      </c>
      <c r="C35" s="42" t="s">
        <v>6</v>
      </c>
      <c r="D35" s="129">
        <v>10.26</v>
      </c>
      <c r="E35" s="129">
        <v>8.52</v>
      </c>
      <c r="F35" s="38"/>
    </row>
    <row r="36" spans="1:10" ht="15" customHeight="1">
      <c r="A36" s="47" t="s">
        <v>13</v>
      </c>
      <c r="B36" s="42">
        <v>8</v>
      </c>
      <c r="C36" s="42" t="s">
        <v>6</v>
      </c>
      <c r="D36" s="129">
        <v>18.239999999999998</v>
      </c>
      <c r="E36" s="129">
        <v>15.18</v>
      </c>
      <c r="F36" s="38"/>
    </row>
    <row r="37" spans="1:10" ht="15" customHeight="1">
      <c r="A37" s="47" t="s">
        <v>0</v>
      </c>
      <c r="B37" s="42">
        <v>10</v>
      </c>
      <c r="C37" s="42" t="s">
        <v>6</v>
      </c>
      <c r="D37" s="129">
        <v>23.34</v>
      </c>
      <c r="E37" s="129">
        <v>19.440000000000001</v>
      </c>
      <c r="F37" s="38"/>
    </row>
    <row r="38" spans="1:10">
      <c r="A38" s="271" t="s">
        <v>22</v>
      </c>
      <c r="B38" s="275"/>
      <c r="C38" s="275"/>
      <c r="D38" s="275"/>
      <c r="E38" s="275"/>
      <c r="F38" s="38"/>
    </row>
    <row r="39" spans="1:10" ht="15">
      <c r="A39" s="47" t="s">
        <v>364</v>
      </c>
      <c r="B39" s="42">
        <v>15</v>
      </c>
      <c r="C39" s="42" t="s">
        <v>5</v>
      </c>
      <c r="D39" s="129">
        <v>181.02</v>
      </c>
      <c r="E39" s="129">
        <v>150.84</v>
      </c>
      <c r="F39" s="38"/>
      <c r="G39" s="116"/>
      <c r="H39" s="116"/>
      <c r="I39" s="118"/>
      <c r="J39" s="116"/>
    </row>
    <row r="40" spans="1:10" ht="15" customHeight="1">
      <c r="A40" s="47" t="s">
        <v>14</v>
      </c>
      <c r="B40" s="42">
        <v>20</v>
      </c>
      <c r="C40" s="42" t="s">
        <v>5</v>
      </c>
      <c r="D40" s="213">
        <v>230.34</v>
      </c>
      <c r="E40" s="213">
        <v>191.94</v>
      </c>
      <c r="F40" s="38"/>
      <c r="G40" s="116"/>
      <c r="H40" s="116"/>
      <c r="I40" s="118"/>
      <c r="J40" s="116"/>
    </row>
    <row r="41" spans="1:10" ht="15" customHeight="1">
      <c r="A41" s="47" t="s">
        <v>15</v>
      </c>
      <c r="B41" s="42">
        <v>30</v>
      </c>
      <c r="C41" s="42" t="s">
        <v>5</v>
      </c>
      <c r="D41" s="213">
        <v>353.16</v>
      </c>
      <c r="E41" s="213">
        <v>294.3</v>
      </c>
      <c r="F41" s="38"/>
      <c r="G41" s="116"/>
      <c r="H41" s="116"/>
      <c r="I41" s="118"/>
      <c r="J41" s="116"/>
    </row>
    <row r="42" spans="1:10" ht="15" customHeight="1">
      <c r="A42" s="47" t="s">
        <v>16</v>
      </c>
      <c r="B42" s="42">
        <v>40</v>
      </c>
      <c r="C42" s="42" t="s">
        <v>5</v>
      </c>
      <c r="D42" s="213">
        <v>475.92</v>
      </c>
      <c r="E42" s="213">
        <v>396.6</v>
      </c>
      <c r="F42" s="38"/>
      <c r="G42" s="116"/>
      <c r="H42" s="116"/>
      <c r="I42" s="118"/>
      <c r="J42" s="116"/>
    </row>
    <row r="43" spans="1:10" ht="15" customHeight="1">
      <c r="A43" s="47" t="s">
        <v>17</v>
      </c>
      <c r="B43" s="42">
        <v>50</v>
      </c>
      <c r="C43" s="42" t="s">
        <v>5</v>
      </c>
      <c r="D43" s="213">
        <v>621.72</v>
      </c>
      <c r="E43" s="213">
        <v>518.1</v>
      </c>
      <c r="F43" s="38"/>
      <c r="G43" s="116"/>
      <c r="H43" s="116"/>
      <c r="I43" s="118"/>
      <c r="J43" s="116"/>
    </row>
    <row r="44" spans="1:10" ht="15" customHeight="1">
      <c r="A44" s="271" t="s">
        <v>380</v>
      </c>
      <c r="B44" s="272"/>
      <c r="C44" s="272"/>
      <c r="D44" s="272"/>
      <c r="E44" s="272"/>
      <c r="F44" s="38"/>
    </row>
    <row r="45" spans="1:10" ht="15" customHeight="1">
      <c r="A45" s="43" t="s">
        <v>557</v>
      </c>
      <c r="B45" s="42">
        <v>2</v>
      </c>
      <c r="C45" s="42" t="s">
        <v>6</v>
      </c>
      <c r="D45" s="129">
        <v>33.36</v>
      </c>
      <c r="E45" s="129">
        <v>27.78</v>
      </c>
      <c r="F45" s="38"/>
    </row>
    <row r="46" spans="1:10" ht="15" customHeight="1">
      <c r="A46" s="43" t="s">
        <v>381</v>
      </c>
      <c r="B46" s="42">
        <v>3</v>
      </c>
      <c r="C46" s="42" t="s">
        <v>6</v>
      </c>
      <c r="D46" s="129">
        <v>34.200000000000003</v>
      </c>
      <c r="E46" s="129">
        <v>28.5</v>
      </c>
      <c r="F46" s="38"/>
    </row>
    <row r="47" spans="1:10" ht="15" customHeight="1">
      <c r="A47" s="43" t="s">
        <v>382</v>
      </c>
      <c r="B47" s="42">
        <v>4</v>
      </c>
      <c r="C47" s="42" t="s">
        <v>6</v>
      </c>
      <c r="D47" s="129">
        <v>37.44</v>
      </c>
      <c r="E47" s="129">
        <v>31.2</v>
      </c>
      <c r="F47" s="38"/>
    </row>
    <row r="48" spans="1:10" ht="15" customHeight="1">
      <c r="A48" s="43" t="s">
        <v>383</v>
      </c>
      <c r="B48" s="42">
        <v>5</v>
      </c>
      <c r="C48" s="42" t="s">
        <v>6</v>
      </c>
      <c r="D48" s="129">
        <v>41.04</v>
      </c>
      <c r="E48" s="129">
        <v>34.200000000000003</v>
      </c>
      <c r="F48" s="38"/>
    </row>
    <row r="49" spans="1:6" ht="15" customHeight="1">
      <c r="A49" s="43" t="s">
        <v>384</v>
      </c>
      <c r="B49" s="42">
        <v>8</v>
      </c>
      <c r="C49" s="42" t="s">
        <v>6</v>
      </c>
      <c r="D49" s="129">
        <v>48.9</v>
      </c>
      <c r="E49" s="129">
        <v>40.74</v>
      </c>
      <c r="F49" s="38"/>
    </row>
    <row r="50" spans="1:6" ht="15" customHeight="1">
      <c r="A50" s="43" t="s">
        <v>385</v>
      </c>
      <c r="B50" s="42">
        <v>10</v>
      </c>
      <c r="C50" s="42" t="s">
        <v>6</v>
      </c>
      <c r="D50" s="129">
        <v>52.56</v>
      </c>
      <c r="E50" s="129">
        <v>43.8</v>
      </c>
      <c r="F50" s="38"/>
    </row>
    <row r="51" spans="1:6" ht="15" customHeight="1">
      <c r="A51" s="271" t="s">
        <v>350</v>
      </c>
      <c r="B51" s="272"/>
      <c r="C51" s="272"/>
      <c r="D51" s="272"/>
      <c r="E51" s="272"/>
      <c r="F51" s="38"/>
    </row>
    <row r="52" spans="1:6" ht="15" customHeight="1">
      <c r="A52" s="43" t="s">
        <v>23</v>
      </c>
      <c r="B52" s="48">
        <v>2</v>
      </c>
      <c r="C52" s="42" t="s">
        <v>6</v>
      </c>
      <c r="D52" s="129">
        <v>17.88</v>
      </c>
      <c r="E52" s="129">
        <v>14.88</v>
      </c>
      <c r="F52" s="38"/>
    </row>
    <row r="53" spans="1:6" ht="15" customHeight="1">
      <c r="A53" s="43" t="s">
        <v>24</v>
      </c>
      <c r="B53" s="42">
        <v>3</v>
      </c>
      <c r="C53" s="42" t="s">
        <v>6</v>
      </c>
      <c r="D53" s="129">
        <v>19.559999999999999</v>
      </c>
      <c r="E53" s="129">
        <v>16.260000000000002</v>
      </c>
      <c r="F53" s="38"/>
    </row>
    <row r="54" spans="1:6" ht="15" customHeight="1">
      <c r="A54" s="43" t="s">
        <v>25</v>
      </c>
      <c r="B54" s="42">
        <v>4</v>
      </c>
      <c r="C54" s="42" t="s">
        <v>6</v>
      </c>
      <c r="D54" s="129">
        <v>21.78</v>
      </c>
      <c r="E54" s="129">
        <v>18.12</v>
      </c>
      <c r="F54" s="38"/>
    </row>
    <row r="55" spans="1:6" ht="15" customHeight="1">
      <c r="A55" s="43" t="s">
        <v>26</v>
      </c>
      <c r="B55" s="42">
        <v>5</v>
      </c>
      <c r="C55" s="42" t="s">
        <v>6</v>
      </c>
      <c r="D55" s="129">
        <v>23.64</v>
      </c>
      <c r="E55" s="129">
        <v>19.68</v>
      </c>
      <c r="F55" s="38"/>
    </row>
    <row r="56" spans="1:6" ht="15" customHeight="1">
      <c r="A56" s="43" t="s">
        <v>27</v>
      </c>
      <c r="B56" s="42">
        <v>8</v>
      </c>
      <c r="C56" s="42" t="s">
        <v>6</v>
      </c>
      <c r="D56" s="129">
        <v>31.62</v>
      </c>
      <c r="E56" s="129">
        <v>26.34</v>
      </c>
      <c r="F56" s="38"/>
    </row>
    <row r="57" spans="1:6" ht="15" customHeight="1">
      <c r="A57" s="43" t="s">
        <v>28</v>
      </c>
      <c r="B57" s="42">
        <v>10</v>
      </c>
      <c r="C57" s="42" t="s">
        <v>6</v>
      </c>
      <c r="D57" s="129">
        <v>35.22</v>
      </c>
      <c r="E57" s="129">
        <v>29.34</v>
      </c>
      <c r="F57" s="38"/>
    </row>
    <row r="58" spans="1:6" ht="15" customHeight="1">
      <c r="A58" s="273" t="s">
        <v>493</v>
      </c>
      <c r="B58" s="273"/>
      <c r="C58" s="273"/>
      <c r="D58" s="273"/>
      <c r="E58" s="273"/>
      <c r="F58" s="38"/>
    </row>
    <row r="59" spans="1:6" ht="15" customHeight="1">
      <c r="A59" s="43" t="s">
        <v>393</v>
      </c>
      <c r="B59" s="42">
        <v>3</v>
      </c>
      <c r="C59" s="42" t="s">
        <v>6</v>
      </c>
      <c r="D59" s="53">
        <v>22.44</v>
      </c>
      <c r="E59" s="53">
        <v>18.66</v>
      </c>
      <c r="F59" s="38"/>
    </row>
    <row r="60" spans="1:6" ht="15" customHeight="1">
      <c r="A60" s="43" t="s">
        <v>394</v>
      </c>
      <c r="B60" s="42">
        <v>4</v>
      </c>
      <c r="C60" s="42" t="s">
        <v>6</v>
      </c>
      <c r="D60" s="53">
        <v>24.3</v>
      </c>
      <c r="E60" s="53">
        <v>20.22</v>
      </c>
      <c r="F60" s="38"/>
    </row>
    <row r="61" spans="1:6" ht="15" customHeight="1">
      <c r="A61" s="43" t="s">
        <v>395</v>
      </c>
      <c r="B61" s="42">
        <v>5</v>
      </c>
      <c r="C61" s="42" t="s">
        <v>6</v>
      </c>
      <c r="D61" s="53">
        <v>26.52</v>
      </c>
      <c r="E61" s="53">
        <v>22.08</v>
      </c>
      <c r="F61" s="38"/>
    </row>
    <row r="62" spans="1:6" ht="15" customHeight="1">
      <c r="A62" s="43" t="s">
        <v>396</v>
      </c>
      <c r="B62" s="42">
        <v>8</v>
      </c>
      <c r="C62" s="42" t="s">
        <v>6</v>
      </c>
      <c r="D62" s="53">
        <v>33.78</v>
      </c>
      <c r="E62" s="53">
        <v>28.14</v>
      </c>
      <c r="F62" s="38"/>
    </row>
    <row r="63" spans="1:6" ht="15" customHeight="1">
      <c r="A63" s="43" t="s">
        <v>397</v>
      </c>
      <c r="B63" s="42">
        <v>10</v>
      </c>
      <c r="C63" s="42" t="s">
        <v>6</v>
      </c>
      <c r="D63" s="53">
        <v>37.92</v>
      </c>
      <c r="E63" s="53">
        <v>31.56</v>
      </c>
      <c r="F63" s="38"/>
    </row>
    <row r="64" spans="1:6" ht="15" customHeight="1">
      <c r="A64" s="273" t="s">
        <v>386</v>
      </c>
      <c r="B64" s="273"/>
      <c r="C64" s="273"/>
      <c r="D64" s="273"/>
      <c r="E64" s="273"/>
      <c r="F64" s="38"/>
    </row>
    <row r="65" spans="1:6" ht="15" customHeight="1">
      <c r="A65" s="43" t="s">
        <v>387</v>
      </c>
      <c r="B65" s="48">
        <v>2</v>
      </c>
      <c r="C65" s="42" t="s">
        <v>6</v>
      </c>
      <c r="D65" s="129">
        <v>29.04</v>
      </c>
      <c r="E65" s="129">
        <v>24.18</v>
      </c>
      <c r="F65" s="38"/>
    </row>
    <row r="66" spans="1:6" ht="15" customHeight="1">
      <c r="A66" s="43" t="s">
        <v>388</v>
      </c>
      <c r="B66" s="42">
        <v>3</v>
      </c>
      <c r="C66" s="42" t="s">
        <v>6</v>
      </c>
      <c r="D66" s="129">
        <v>31.14</v>
      </c>
      <c r="E66" s="129">
        <v>25.92</v>
      </c>
      <c r="F66" s="38"/>
    </row>
    <row r="67" spans="1:6" ht="15" customHeight="1">
      <c r="A67" s="43" t="s">
        <v>389</v>
      </c>
      <c r="B67" s="42">
        <v>4</v>
      </c>
      <c r="C67" s="42" t="s">
        <v>6</v>
      </c>
      <c r="D67" s="129">
        <v>33.479999999999997</v>
      </c>
      <c r="E67" s="129">
        <v>27.9</v>
      </c>
      <c r="F67" s="38"/>
    </row>
    <row r="68" spans="1:6" ht="15" customHeight="1">
      <c r="A68" s="43" t="s">
        <v>390</v>
      </c>
      <c r="B68" s="42">
        <v>5</v>
      </c>
      <c r="C68" s="42" t="s">
        <v>6</v>
      </c>
      <c r="D68" s="129">
        <v>36.840000000000003</v>
      </c>
      <c r="E68" s="129">
        <v>30.66</v>
      </c>
      <c r="F68" s="38"/>
    </row>
    <row r="69" spans="1:6" ht="15" customHeight="1">
      <c r="A69" s="43" t="s">
        <v>391</v>
      </c>
      <c r="B69" s="42">
        <v>8</v>
      </c>
      <c r="C69" s="42" t="s">
        <v>6</v>
      </c>
      <c r="D69" s="129">
        <v>44.28</v>
      </c>
      <c r="E69" s="129">
        <v>36.9</v>
      </c>
      <c r="F69" s="38"/>
    </row>
    <row r="70" spans="1:6" ht="15" customHeight="1">
      <c r="A70" s="43" t="s">
        <v>392</v>
      </c>
      <c r="B70" s="42">
        <v>10</v>
      </c>
      <c r="C70" s="42" t="s">
        <v>6</v>
      </c>
      <c r="D70" s="129">
        <v>48.72</v>
      </c>
      <c r="E70" s="129">
        <v>40.56</v>
      </c>
      <c r="F70" s="38"/>
    </row>
    <row r="71" spans="1:6" ht="15" customHeight="1">
      <c r="A71" s="273" t="s">
        <v>487</v>
      </c>
      <c r="B71" s="273"/>
      <c r="C71" s="273"/>
      <c r="D71" s="273"/>
      <c r="E71" s="273"/>
      <c r="F71" s="38"/>
    </row>
    <row r="72" spans="1:6" ht="15" customHeight="1">
      <c r="A72" s="43" t="s">
        <v>1088</v>
      </c>
      <c r="B72" s="48">
        <v>1.5</v>
      </c>
      <c r="C72" s="42" t="s">
        <v>6</v>
      </c>
      <c r="D72" s="129">
        <v>7.5</v>
      </c>
      <c r="E72" s="129">
        <v>6.24</v>
      </c>
      <c r="F72" s="38"/>
    </row>
    <row r="73" spans="1:6" ht="15" customHeight="1">
      <c r="A73" s="43" t="s">
        <v>29</v>
      </c>
      <c r="B73" s="48">
        <v>2</v>
      </c>
      <c r="C73" s="42" t="s">
        <v>6</v>
      </c>
      <c r="D73" s="129">
        <v>8.0399999999999991</v>
      </c>
      <c r="E73" s="129">
        <v>6.66</v>
      </c>
      <c r="F73" s="38"/>
    </row>
    <row r="74" spans="1:6" ht="15" customHeight="1">
      <c r="A74" s="43" t="s">
        <v>30</v>
      </c>
      <c r="B74" s="42">
        <v>3</v>
      </c>
      <c r="C74" s="42" t="s">
        <v>6</v>
      </c>
      <c r="D74" s="129">
        <v>9.3000000000000007</v>
      </c>
      <c r="E74" s="129">
        <v>7.74</v>
      </c>
      <c r="F74" s="38"/>
    </row>
    <row r="75" spans="1:6" ht="15" customHeight="1">
      <c r="A75" s="43" t="s">
        <v>31</v>
      </c>
      <c r="B75" s="42">
        <v>4</v>
      </c>
      <c r="C75" s="42" t="s">
        <v>6</v>
      </c>
      <c r="D75" s="129">
        <v>11.04</v>
      </c>
      <c r="E75" s="129">
        <v>9.18</v>
      </c>
      <c r="F75" s="38"/>
    </row>
    <row r="76" spans="1:6" ht="15" customHeight="1">
      <c r="A76" s="43" t="s">
        <v>32</v>
      </c>
      <c r="B76" s="42">
        <v>5</v>
      </c>
      <c r="C76" s="42" t="s">
        <v>6</v>
      </c>
      <c r="D76" s="129">
        <v>13.44</v>
      </c>
      <c r="E76" s="129">
        <v>11.16</v>
      </c>
      <c r="F76" s="38"/>
    </row>
    <row r="77" spans="1:6" ht="15" customHeight="1">
      <c r="A77" s="43" t="s">
        <v>33</v>
      </c>
      <c r="B77" s="42">
        <v>8</v>
      </c>
      <c r="C77" s="42" t="s">
        <v>6</v>
      </c>
      <c r="D77" s="129">
        <v>22.2</v>
      </c>
      <c r="E77" s="129">
        <v>18.48</v>
      </c>
      <c r="F77" s="38"/>
    </row>
    <row r="78" spans="1:6" ht="15" customHeight="1">
      <c r="A78" s="43" t="s">
        <v>34</v>
      </c>
      <c r="B78" s="42">
        <v>10</v>
      </c>
      <c r="C78" s="42" t="s">
        <v>6</v>
      </c>
      <c r="D78" s="129">
        <v>26.76</v>
      </c>
      <c r="E78" s="129">
        <v>22.26</v>
      </c>
      <c r="F78" s="38"/>
    </row>
    <row r="79" spans="1:6" ht="15" customHeight="1">
      <c r="A79" s="273" t="s">
        <v>488</v>
      </c>
      <c r="B79" s="273"/>
      <c r="C79" s="273"/>
      <c r="D79" s="273"/>
      <c r="E79" s="273"/>
      <c r="F79" s="38"/>
    </row>
    <row r="80" spans="1:6" ht="15" customHeight="1">
      <c r="A80" s="43" t="s">
        <v>35</v>
      </c>
      <c r="B80" s="48">
        <v>2</v>
      </c>
      <c r="C80" s="42" t="s">
        <v>6</v>
      </c>
      <c r="D80" s="129">
        <v>13.5</v>
      </c>
      <c r="E80" s="129">
        <v>11.22</v>
      </c>
      <c r="F80" s="38"/>
    </row>
    <row r="81" spans="1:6" ht="15" customHeight="1">
      <c r="A81" s="43" t="s">
        <v>36</v>
      </c>
      <c r="B81" s="42">
        <v>3</v>
      </c>
      <c r="C81" s="42" t="s">
        <v>6</v>
      </c>
      <c r="D81" s="129">
        <v>15.42</v>
      </c>
      <c r="E81" s="129">
        <v>12.84</v>
      </c>
      <c r="F81" s="38"/>
    </row>
    <row r="82" spans="1:6" ht="15" customHeight="1">
      <c r="A82" s="43" t="s">
        <v>37</v>
      </c>
      <c r="B82" s="42">
        <v>4</v>
      </c>
      <c r="C82" s="42" t="s">
        <v>6</v>
      </c>
      <c r="D82" s="129">
        <v>17.22</v>
      </c>
      <c r="E82" s="129">
        <v>14.34</v>
      </c>
      <c r="F82" s="38"/>
    </row>
    <row r="83" spans="1:6" ht="15" customHeight="1">
      <c r="A83" s="43" t="s">
        <v>38</v>
      </c>
      <c r="B83" s="42">
        <v>5</v>
      </c>
      <c r="C83" s="42" t="s">
        <v>6</v>
      </c>
      <c r="D83" s="129">
        <v>19.920000000000002</v>
      </c>
      <c r="E83" s="129">
        <v>16.559999999999999</v>
      </c>
      <c r="F83" s="38"/>
    </row>
    <row r="84" spans="1:6" ht="15" customHeight="1">
      <c r="A84" s="43" t="s">
        <v>39</v>
      </c>
      <c r="B84" s="42">
        <v>8</v>
      </c>
      <c r="C84" s="42" t="s">
        <v>6</v>
      </c>
      <c r="D84" s="129">
        <v>29.04</v>
      </c>
      <c r="E84" s="129">
        <v>24.18</v>
      </c>
      <c r="F84" s="38"/>
    </row>
    <row r="85" spans="1:6" ht="15" customHeight="1">
      <c r="A85" s="43" t="s">
        <v>40</v>
      </c>
      <c r="B85" s="42">
        <v>10</v>
      </c>
      <c r="C85" s="42" t="s">
        <v>6</v>
      </c>
      <c r="D85" s="129">
        <v>34.92</v>
      </c>
      <c r="E85" s="129">
        <v>29.1</v>
      </c>
      <c r="F85" s="38"/>
    </row>
    <row r="86" spans="1:6" ht="15" customHeight="1">
      <c r="A86" s="273" t="s">
        <v>489</v>
      </c>
      <c r="B86" s="273"/>
      <c r="C86" s="273"/>
      <c r="D86" s="273"/>
      <c r="E86" s="273"/>
      <c r="F86" s="38"/>
    </row>
    <row r="87" spans="1:6" ht="15" customHeight="1">
      <c r="A87" s="43" t="s">
        <v>367</v>
      </c>
      <c r="B87" s="42">
        <v>2</v>
      </c>
      <c r="C87" s="42" t="s">
        <v>6</v>
      </c>
      <c r="D87" s="53">
        <v>37.979999999999997</v>
      </c>
      <c r="E87" s="53">
        <v>31.62</v>
      </c>
      <c r="F87" s="38"/>
    </row>
    <row r="88" spans="1:6" ht="15" customHeight="1">
      <c r="A88" s="43" t="s">
        <v>368</v>
      </c>
      <c r="B88" s="42">
        <v>3</v>
      </c>
      <c r="C88" s="42" t="s">
        <v>6</v>
      </c>
      <c r="D88" s="53">
        <v>39.54</v>
      </c>
      <c r="E88" s="53">
        <v>32.94</v>
      </c>
      <c r="F88" s="38"/>
    </row>
    <row r="89" spans="1:6" ht="15" customHeight="1">
      <c r="A89" s="43" t="s">
        <v>492</v>
      </c>
      <c r="B89" s="42">
        <v>4</v>
      </c>
      <c r="C89" s="42" t="s">
        <v>6</v>
      </c>
      <c r="D89" s="53">
        <v>42.12</v>
      </c>
      <c r="E89" s="53">
        <v>35.1</v>
      </c>
      <c r="F89" s="38"/>
    </row>
    <row r="90" spans="1:6" ht="15" customHeight="1">
      <c r="A90" s="43" t="s">
        <v>369</v>
      </c>
      <c r="B90" s="42">
        <v>5</v>
      </c>
      <c r="C90" s="42" t="s">
        <v>6</v>
      </c>
      <c r="D90" s="53">
        <v>43.44</v>
      </c>
      <c r="E90" s="53">
        <v>36.18</v>
      </c>
      <c r="F90" s="38"/>
    </row>
    <row r="91" spans="1:6" ht="15" customHeight="1">
      <c r="A91" s="43" t="s">
        <v>370</v>
      </c>
      <c r="B91" s="42">
        <v>8</v>
      </c>
      <c r="C91" s="42" t="s">
        <v>6</v>
      </c>
      <c r="D91" s="53">
        <v>55.2</v>
      </c>
      <c r="E91" s="53">
        <v>45.96</v>
      </c>
      <c r="F91" s="38"/>
    </row>
    <row r="92" spans="1:6" ht="15" customHeight="1">
      <c r="A92" s="43" t="s">
        <v>371</v>
      </c>
      <c r="B92" s="42">
        <v>10</v>
      </c>
      <c r="C92" s="42" t="s">
        <v>6</v>
      </c>
      <c r="D92" s="53">
        <v>59.04</v>
      </c>
      <c r="E92" s="53">
        <v>49.2</v>
      </c>
      <c r="F92" s="38"/>
    </row>
    <row r="93" spans="1:6" ht="15" customHeight="1">
      <c r="A93" s="273" t="s">
        <v>374</v>
      </c>
      <c r="B93" s="273"/>
      <c r="C93" s="273"/>
      <c r="D93" s="273"/>
      <c r="E93" s="273"/>
      <c r="F93" s="38"/>
    </row>
    <row r="94" spans="1:6" ht="15" customHeight="1">
      <c r="A94" s="43" t="s">
        <v>375</v>
      </c>
      <c r="B94" s="42">
        <v>2</v>
      </c>
      <c r="C94" s="42" t="s">
        <v>6</v>
      </c>
      <c r="D94" s="129">
        <v>10.68</v>
      </c>
      <c r="E94" s="129">
        <v>8.8800000000000008</v>
      </c>
      <c r="F94" s="38"/>
    </row>
    <row r="95" spans="1:6" ht="15" customHeight="1">
      <c r="A95" s="43" t="s">
        <v>376</v>
      </c>
      <c r="B95" s="42">
        <v>3</v>
      </c>
      <c r="C95" s="42" t="s">
        <v>6</v>
      </c>
      <c r="D95" s="129">
        <v>11.88</v>
      </c>
      <c r="E95" s="129">
        <v>9.9</v>
      </c>
      <c r="F95" s="38"/>
    </row>
    <row r="96" spans="1:6" ht="15" customHeight="1">
      <c r="A96" s="43" t="s">
        <v>491</v>
      </c>
      <c r="B96" s="42">
        <v>4</v>
      </c>
      <c r="C96" s="42" t="s">
        <v>6</v>
      </c>
      <c r="D96" s="129">
        <v>13.92</v>
      </c>
      <c r="E96" s="129">
        <v>11.58</v>
      </c>
      <c r="F96" s="38"/>
    </row>
    <row r="97" spans="1:6" ht="15" customHeight="1">
      <c r="A97" s="43" t="s">
        <v>377</v>
      </c>
      <c r="B97" s="42">
        <v>5</v>
      </c>
      <c r="C97" s="42" t="s">
        <v>6</v>
      </c>
      <c r="D97" s="129">
        <v>15.96</v>
      </c>
      <c r="E97" s="129">
        <v>13.26</v>
      </c>
      <c r="F97" s="38"/>
    </row>
    <row r="98" spans="1:6" ht="15" customHeight="1">
      <c r="A98" s="43" t="s">
        <v>378</v>
      </c>
      <c r="B98" s="42">
        <v>8</v>
      </c>
      <c r="C98" s="42" t="s">
        <v>6</v>
      </c>
      <c r="D98" s="129">
        <v>24.78</v>
      </c>
      <c r="E98" s="129">
        <v>20.64</v>
      </c>
      <c r="F98" s="38"/>
    </row>
    <row r="99" spans="1:6" ht="15" customHeight="1">
      <c r="A99" s="43" t="s">
        <v>379</v>
      </c>
      <c r="B99" s="42">
        <v>10</v>
      </c>
      <c r="C99" s="42" t="s">
        <v>6</v>
      </c>
      <c r="D99" s="129">
        <v>30</v>
      </c>
      <c r="E99" s="129">
        <v>24.96</v>
      </c>
      <c r="F99" s="38"/>
    </row>
    <row r="100" spans="1:6" ht="15" customHeight="1">
      <c r="A100" s="273" t="s">
        <v>349</v>
      </c>
      <c r="B100" s="273"/>
      <c r="C100" s="273"/>
      <c r="D100" s="273"/>
      <c r="E100" s="273"/>
      <c r="F100" s="38"/>
    </row>
    <row r="101" spans="1:6" ht="15" customHeight="1">
      <c r="A101" s="43" t="s">
        <v>372</v>
      </c>
      <c r="B101" s="42">
        <v>2</v>
      </c>
      <c r="C101" s="42" t="s">
        <v>6</v>
      </c>
      <c r="D101" s="129">
        <v>45.84</v>
      </c>
      <c r="E101" s="129">
        <v>38.159999999999997</v>
      </c>
      <c r="F101" s="38"/>
    </row>
    <row r="102" spans="1:6" ht="15" customHeight="1">
      <c r="A102" s="43" t="s">
        <v>41</v>
      </c>
      <c r="B102" s="42">
        <v>3</v>
      </c>
      <c r="C102" s="42" t="s">
        <v>6</v>
      </c>
      <c r="D102" s="129">
        <v>47.76</v>
      </c>
      <c r="E102" s="129">
        <v>39.78</v>
      </c>
      <c r="F102" s="38"/>
    </row>
    <row r="103" spans="1:6" ht="15" customHeight="1">
      <c r="A103" s="43" t="s">
        <v>373</v>
      </c>
      <c r="B103" s="42">
        <v>4</v>
      </c>
      <c r="C103" s="42" t="s">
        <v>6</v>
      </c>
      <c r="D103" s="129">
        <v>49.98</v>
      </c>
      <c r="E103" s="129">
        <v>41.64</v>
      </c>
      <c r="F103" s="38"/>
    </row>
    <row r="104" spans="1:6" ht="15" customHeight="1">
      <c r="A104" s="43" t="s">
        <v>42</v>
      </c>
      <c r="B104" s="42">
        <v>5</v>
      </c>
      <c r="C104" s="42" t="s">
        <v>6</v>
      </c>
      <c r="D104" s="129">
        <v>52.92</v>
      </c>
      <c r="E104" s="129">
        <v>44.1</v>
      </c>
      <c r="F104" s="38"/>
    </row>
    <row r="105" spans="1:6" ht="15" customHeight="1">
      <c r="A105" s="43" t="s">
        <v>43</v>
      </c>
      <c r="B105" s="42">
        <v>8</v>
      </c>
      <c r="C105" s="42" t="s">
        <v>6</v>
      </c>
      <c r="D105" s="129">
        <v>64.44</v>
      </c>
      <c r="E105" s="129">
        <v>53.7</v>
      </c>
      <c r="F105" s="38"/>
    </row>
    <row r="106" spans="1:6" ht="15" customHeight="1">
      <c r="A106" s="43" t="s">
        <v>44</v>
      </c>
      <c r="B106" s="42">
        <v>10</v>
      </c>
      <c r="C106" s="42" t="s">
        <v>6</v>
      </c>
      <c r="D106" s="129">
        <v>68.22</v>
      </c>
      <c r="E106" s="129">
        <v>56.82</v>
      </c>
      <c r="F106" s="38"/>
    </row>
    <row r="107" spans="1:6" ht="15" customHeight="1">
      <c r="A107" s="273" t="s">
        <v>18</v>
      </c>
      <c r="B107" s="273"/>
      <c r="C107" s="273"/>
      <c r="D107" s="273"/>
      <c r="E107" s="273"/>
      <c r="F107" s="38"/>
    </row>
    <row r="108" spans="1:6" ht="15" customHeight="1">
      <c r="A108" s="49" t="s">
        <v>500</v>
      </c>
      <c r="B108" s="42">
        <v>5</v>
      </c>
      <c r="C108" s="42" t="s">
        <v>590</v>
      </c>
      <c r="D108" s="129">
        <v>5.94</v>
      </c>
      <c r="E108" s="129">
        <v>4.92</v>
      </c>
      <c r="F108" s="38"/>
    </row>
    <row r="109" spans="1:6" ht="15" customHeight="1">
      <c r="A109" s="49" t="s">
        <v>501</v>
      </c>
      <c r="B109" s="42">
        <v>8</v>
      </c>
      <c r="C109" s="42" t="s">
        <v>590</v>
      </c>
      <c r="D109" s="129">
        <v>6</v>
      </c>
      <c r="E109" s="129">
        <v>4.9800000000000004</v>
      </c>
      <c r="F109" s="38"/>
    </row>
    <row r="110" spans="1:6" ht="15" customHeight="1">
      <c r="A110" s="50" t="s">
        <v>502</v>
      </c>
      <c r="B110" s="42">
        <v>10</v>
      </c>
      <c r="C110" s="42" t="s">
        <v>590</v>
      </c>
      <c r="D110" s="129">
        <v>7.74</v>
      </c>
      <c r="E110" s="129">
        <v>6.42</v>
      </c>
      <c r="F110" s="38"/>
    </row>
    <row r="111" spans="1:6" ht="15" customHeight="1">
      <c r="A111" s="50" t="s">
        <v>589</v>
      </c>
      <c r="B111" s="42">
        <v>7</v>
      </c>
      <c r="C111" s="42" t="s">
        <v>591</v>
      </c>
      <c r="D111" s="129">
        <v>6.3</v>
      </c>
      <c r="E111" s="129">
        <v>5.22</v>
      </c>
      <c r="F111" s="38"/>
    </row>
    <row r="112" spans="1:6">
      <c r="A112" s="273" t="s">
        <v>82</v>
      </c>
      <c r="B112" s="273"/>
      <c r="C112" s="273"/>
      <c r="D112" s="273"/>
      <c r="E112" s="273"/>
      <c r="F112" s="38"/>
    </row>
    <row r="113" spans="1:6">
      <c r="A113" s="51" t="s">
        <v>580</v>
      </c>
      <c r="B113" s="42">
        <v>3</v>
      </c>
      <c r="C113" s="52" t="s">
        <v>537</v>
      </c>
      <c r="D113" s="129">
        <v>32.880000000000003</v>
      </c>
      <c r="E113" s="129">
        <v>27.36</v>
      </c>
      <c r="F113" s="38"/>
    </row>
    <row r="114" spans="1:6">
      <c r="A114" s="51" t="s">
        <v>581</v>
      </c>
      <c r="B114" s="42">
        <v>3</v>
      </c>
      <c r="C114" s="52" t="s">
        <v>286</v>
      </c>
      <c r="D114" s="129">
        <v>55.08</v>
      </c>
      <c r="E114" s="129">
        <v>45.9</v>
      </c>
      <c r="F114" s="38"/>
    </row>
    <row r="115" spans="1:6">
      <c r="A115" s="51" t="s">
        <v>582</v>
      </c>
      <c r="B115" s="42">
        <v>3</v>
      </c>
      <c r="C115" s="52" t="s">
        <v>538</v>
      </c>
      <c r="D115" s="129">
        <v>75.42</v>
      </c>
      <c r="E115" s="129">
        <v>62.82</v>
      </c>
      <c r="F115" s="38"/>
    </row>
    <row r="116" spans="1:6">
      <c r="A116" s="51" t="s">
        <v>583</v>
      </c>
      <c r="B116" s="42">
        <v>3</v>
      </c>
      <c r="C116" s="52" t="s">
        <v>539</v>
      </c>
      <c r="D116" s="129">
        <v>95.22</v>
      </c>
      <c r="E116" s="129">
        <v>79.319999999999993</v>
      </c>
      <c r="F116" s="38"/>
    </row>
  </sheetData>
  <mergeCells count="17">
    <mergeCell ref="A3:E3"/>
    <mergeCell ref="A28:E28"/>
    <mergeCell ref="A38:E38"/>
    <mergeCell ref="A64:E64"/>
    <mergeCell ref="A107:E107"/>
    <mergeCell ref="A4:E4"/>
    <mergeCell ref="A11:E11"/>
    <mergeCell ref="A16:E16"/>
    <mergeCell ref="A71:E71"/>
    <mergeCell ref="A93:E93"/>
    <mergeCell ref="A44:E44"/>
    <mergeCell ref="A58:E58"/>
    <mergeCell ref="A112:E112"/>
    <mergeCell ref="A79:E79"/>
    <mergeCell ref="A100:E100"/>
    <mergeCell ref="A51:E51"/>
    <mergeCell ref="A86:E86"/>
  </mergeCells>
  <phoneticPr fontId="29" type="noConversion"/>
  <pageMargins left="0.24" right="0.24" top="0.17" bottom="0.2" header="0.17" footer="0.17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92"/>
  <sheetViews>
    <sheetView zoomScaleNormal="100" zoomScaleSheetLayoutView="100" workbookViewId="0">
      <pane ySplit="1" topLeftCell="A2" activePane="bottomLeft" state="frozen"/>
      <selection pane="bottomLeft" activeCell="F1" sqref="F1:G65536"/>
    </sheetView>
  </sheetViews>
  <sheetFormatPr defaultRowHeight="12.75"/>
  <cols>
    <col min="1" max="1" width="78.5703125" style="97" customWidth="1"/>
    <col min="2" max="2" width="7.5703125" style="97" customWidth="1"/>
    <col min="3" max="5" width="12.5703125" style="98" customWidth="1"/>
    <col min="6" max="16384" width="9.140625" style="99"/>
  </cols>
  <sheetData>
    <row r="1" spans="1:5" ht="35.25" customHeight="1">
      <c r="A1" s="100" t="s">
        <v>2</v>
      </c>
      <c r="B1" s="101" t="s">
        <v>283</v>
      </c>
      <c r="C1" s="101" t="s">
        <v>415</v>
      </c>
      <c r="D1" s="102" t="s">
        <v>284</v>
      </c>
      <c r="E1" s="102" t="s">
        <v>287</v>
      </c>
    </row>
    <row r="2" spans="1:5" ht="16.5" customHeight="1">
      <c r="A2" s="322" t="s">
        <v>475</v>
      </c>
      <c r="B2" s="323"/>
      <c r="C2" s="323"/>
      <c r="D2" s="323"/>
      <c r="E2" s="323"/>
    </row>
    <row r="3" spans="1:5" ht="16.5" customHeight="1">
      <c r="A3" s="322" t="s">
        <v>285</v>
      </c>
      <c r="B3" s="323"/>
      <c r="C3" s="323"/>
      <c r="D3" s="323"/>
      <c r="E3" s="323"/>
    </row>
    <row r="4" spans="1:5" ht="18.75" customHeight="1">
      <c r="A4" s="284" t="s">
        <v>516</v>
      </c>
      <c r="B4" s="285"/>
      <c r="C4" s="285"/>
      <c r="D4" s="285"/>
      <c r="E4" s="285"/>
    </row>
    <row r="5" spans="1:5">
      <c r="A5" s="103" t="s">
        <v>824</v>
      </c>
      <c r="B5" s="104"/>
      <c r="C5" s="105"/>
      <c r="D5" s="109">
        <v>39.96</v>
      </c>
      <c r="E5" s="109">
        <v>33.299999999999997</v>
      </c>
    </row>
    <row r="6" spans="1:5">
      <c r="A6" s="103" t="s">
        <v>818</v>
      </c>
      <c r="B6" s="104"/>
      <c r="C6" s="105"/>
      <c r="D6" s="109">
        <v>79.8</v>
      </c>
      <c r="E6" s="109">
        <v>66.48</v>
      </c>
    </row>
    <row r="7" spans="1:5">
      <c r="A7" s="103" t="s">
        <v>819</v>
      </c>
      <c r="B7" s="104"/>
      <c r="C7" s="105"/>
      <c r="D7" s="109">
        <v>121.62</v>
      </c>
      <c r="E7" s="109">
        <v>101.34</v>
      </c>
    </row>
    <row r="8" spans="1:5">
      <c r="A8" s="103" t="s">
        <v>820</v>
      </c>
      <c r="B8" s="104"/>
      <c r="C8" s="105"/>
      <c r="D8" s="109">
        <v>150</v>
      </c>
      <c r="E8" s="109">
        <v>124.98</v>
      </c>
    </row>
    <row r="9" spans="1:5">
      <c r="A9" s="103" t="s">
        <v>821</v>
      </c>
      <c r="B9" s="104"/>
      <c r="C9" s="105"/>
      <c r="D9" s="109">
        <v>99.72</v>
      </c>
      <c r="E9" s="109">
        <v>83.1</v>
      </c>
    </row>
    <row r="10" spans="1:5">
      <c r="A10" s="103" t="s">
        <v>822</v>
      </c>
      <c r="B10" s="104"/>
      <c r="C10" s="105"/>
      <c r="D10" s="109">
        <v>151.91999999999999</v>
      </c>
      <c r="E10" s="109">
        <v>126.6</v>
      </c>
    </row>
    <row r="11" spans="1:5">
      <c r="A11" s="103" t="s">
        <v>823</v>
      </c>
      <c r="B11" s="104"/>
      <c r="C11" s="105"/>
      <c r="D11" s="109">
        <v>187.5</v>
      </c>
      <c r="E11" s="109">
        <v>156.24</v>
      </c>
    </row>
    <row r="12" spans="1:5">
      <c r="A12" s="103" t="s">
        <v>689</v>
      </c>
      <c r="B12" s="104"/>
      <c r="C12" s="105"/>
      <c r="D12" s="108">
        <v>43.92</v>
      </c>
      <c r="E12" s="108">
        <v>36.6</v>
      </c>
    </row>
    <row r="13" spans="1:5">
      <c r="A13" s="103" t="s">
        <v>690</v>
      </c>
      <c r="B13" s="104"/>
      <c r="C13" s="105" t="s">
        <v>615</v>
      </c>
      <c r="D13" s="109">
        <v>9</v>
      </c>
      <c r="E13" s="109">
        <v>7.9</v>
      </c>
    </row>
    <row r="14" spans="1:5">
      <c r="A14" s="103" t="s">
        <v>857</v>
      </c>
      <c r="B14" s="104"/>
      <c r="C14" s="105" t="s">
        <v>858</v>
      </c>
      <c r="D14" s="109">
        <v>68</v>
      </c>
      <c r="E14" s="109">
        <v>59</v>
      </c>
    </row>
    <row r="15" spans="1:5" ht="15" customHeight="1">
      <c r="A15" s="103" t="s">
        <v>597</v>
      </c>
      <c r="B15" s="104"/>
      <c r="C15" s="105" t="s">
        <v>595</v>
      </c>
      <c r="D15" s="108">
        <v>36.18</v>
      </c>
      <c r="E15" s="108">
        <v>30.12</v>
      </c>
    </row>
    <row r="16" spans="1:5" ht="15" customHeight="1">
      <c r="A16" s="103" t="s">
        <v>598</v>
      </c>
      <c r="B16" s="104"/>
      <c r="C16" s="105" t="s">
        <v>596</v>
      </c>
      <c r="D16" s="108">
        <v>142.44</v>
      </c>
      <c r="E16" s="108">
        <v>118.68</v>
      </c>
    </row>
    <row r="17" spans="1:5" ht="15" customHeight="1">
      <c r="A17" s="103" t="s">
        <v>964</v>
      </c>
      <c r="B17" s="104"/>
      <c r="C17" s="105" t="s">
        <v>596</v>
      </c>
      <c r="D17" s="108">
        <v>45.63</v>
      </c>
      <c r="E17" s="108">
        <v>39.68</v>
      </c>
    </row>
    <row r="18" spans="1:5" ht="18.75" customHeight="1">
      <c r="A18" s="284" t="s">
        <v>1121</v>
      </c>
      <c r="B18" s="285"/>
      <c r="C18" s="285"/>
      <c r="D18" s="285"/>
      <c r="E18" s="285"/>
    </row>
    <row r="19" spans="1:5">
      <c r="A19" s="103" t="s">
        <v>1122</v>
      </c>
      <c r="B19" s="104"/>
      <c r="C19" s="105" t="s">
        <v>1123</v>
      </c>
      <c r="D19" s="108">
        <v>5.94</v>
      </c>
      <c r="E19" s="108">
        <v>4.92</v>
      </c>
    </row>
    <row r="20" spans="1:5" ht="15" customHeight="1">
      <c r="A20" s="103" t="s">
        <v>972</v>
      </c>
      <c r="B20" s="104"/>
      <c r="C20" s="105" t="s">
        <v>965</v>
      </c>
      <c r="D20" s="108">
        <v>5.76</v>
      </c>
      <c r="E20" s="108">
        <v>4.8</v>
      </c>
    </row>
    <row r="21" spans="1:5" ht="15" customHeight="1">
      <c r="A21" s="103" t="s">
        <v>969</v>
      </c>
      <c r="B21" s="104"/>
      <c r="C21" s="105" t="s">
        <v>966</v>
      </c>
      <c r="D21" s="108">
        <v>13.69</v>
      </c>
      <c r="E21" s="108">
        <v>11.9</v>
      </c>
    </row>
    <row r="22" spans="1:5" ht="15" customHeight="1">
      <c r="A22" s="103" t="s">
        <v>970</v>
      </c>
      <c r="B22" s="104"/>
      <c r="C22" s="105" t="s">
        <v>967</v>
      </c>
      <c r="D22" s="108">
        <v>24.64</v>
      </c>
      <c r="E22" s="108">
        <v>21.42</v>
      </c>
    </row>
    <row r="23" spans="1:5" ht="15" customHeight="1">
      <c r="A23" s="103" t="s">
        <v>971</v>
      </c>
      <c r="B23" s="104"/>
      <c r="C23" s="105" t="s">
        <v>968</v>
      </c>
      <c r="D23" s="108">
        <v>41.06</v>
      </c>
      <c r="E23" s="108">
        <v>35.71</v>
      </c>
    </row>
    <row r="24" spans="1:5" ht="15" customHeight="1">
      <c r="A24" s="103" t="s">
        <v>973</v>
      </c>
      <c r="B24" s="104">
        <v>61111</v>
      </c>
      <c r="C24" s="105" t="s">
        <v>974</v>
      </c>
      <c r="D24" s="108">
        <v>8.2100000000000009</v>
      </c>
      <c r="E24" s="108">
        <v>7.14</v>
      </c>
    </row>
    <row r="25" spans="1:5" ht="15" customHeight="1">
      <c r="A25" s="103" t="s">
        <v>979</v>
      </c>
      <c r="B25" s="104">
        <v>61121</v>
      </c>
      <c r="C25" s="105" t="s">
        <v>975</v>
      </c>
      <c r="D25" s="108">
        <v>9.58</v>
      </c>
      <c r="E25" s="108">
        <v>8.33</v>
      </c>
    </row>
    <row r="26" spans="1:5" ht="15" customHeight="1">
      <c r="A26" s="103" t="s">
        <v>976</v>
      </c>
      <c r="B26" s="104">
        <v>61112</v>
      </c>
      <c r="C26" s="105" t="s">
        <v>974</v>
      </c>
      <c r="D26" s="108">
        <v>12.32</v>
      </c>
      <c r="E26" s="108">
        <v>10.71</v>
      </c>
    </row>
    <row r="27" spans="1:5" ht="15" customHeight="1">
      <c r="A27" s="103" t="s">
        <v>976</v>
      </c>
      <c r="B27" s="104">
        <v>61122</v>
      </c>
      <c r="C27" s="105" t="s">
        <v>975</v>
      </c>
      <c r="D27" s="108">
        <v>14.42</v>
      </c>
      <c r="E27" s="108">
        <v>12.54</v>
      </c>
    </row>
    <row r="28" spans="1:5" ht="15" customHeight="1">
      <c r="A28" s="103" t="s">
        <v>977</v>
      </c>
      <c r="B28" s="104">
        <v>61212</v>
      </c>
      <c r="C28" s="105" t="s">
        <v>974</v>
      </c>
      <c r="D28" s="108">
        <v>9.58</v>
      </c>
      <c r="E28" s="108">
        <v>8.33</v>
      </c>
    </row>
    <row r="29" spans="1:5" ht="15" customHeight="1">
      <c r="A29" s="103" t="s">
        <v>978</v>
      </c>
      <c r="B29" s="104">
        <v>61213</v>
      </c>
      <c r="C29" s="105" t="s">
        <v>975</v>
      </c>
      <c r="D29" s="108">
        <v>7.48</v>
      </c>
      <c r="E29" s="108">
        <v>6.51</v>
      </c>
    </row>
    <row r="30" spans="1:5" ht="15" customHeight="1">
      <c r="A30" s="103" t="s">
        <v>980</v>
      </c>
      <c r="B30" s="104">
        <v>62013</v>
      </c>
      <c r="C30" s="105" t="s">
        <v>966</v>
      </c>
      <c r="D30" s="108">
        <v>12.32</v>
      </c>
      <c r="E30" s="108">
        <v>10.71</v>
      </c>
    </row>
    <row r="31" spans="1:5" ht="15" customHeight="1">
      <c r="A31" s="103" t="s">
        <v>981</v>
      </c>
      <c r="B31" s="104">
        <v>62012</v>
      </c>
      <c r="C31" s="105" t="s">
        <v>967</v>
      </c>
      <c r="D31" s="108">
        <v>20.53</v>
      </c>
      <c r="E31" s="108">
        <v>17.850000000000001</v>
      </c>
    </row>
    <row r="32" spans="1:5" ht="15" customHeight="1">
      <c r="A32" s="103" t="s">
        <v>982</v>
      </c>
      <c r="B32" s="104">
        <v>62011</v>
      </c>
      <c r="C32" s="105" t="s">
        <v>968</v>
      </c>
      <c r="D32" s="108">
        <v>32.85</v>
      </c>
      <c r="E32" s="108">
        <v>28.57</v>
      </c>
    </row>
    <row r="33" spans="1:5" ht="15" customHeight="1">
      <c r="A33" s="226" t="s">
        <v>1117</v>
      </c>
      <c r="B33" s="227"/>
      <c r="C33" s="228"/>
      <c r="D33" s="229">
        <v>178.32</v>
      </c>
      <c r="E33" s="229">
        <v>148.56</v>
      </c>
    </row>
    <row r="34" spans="1:5" ht="15" customHeight="1">
      <c r="A34" s="226" t="s">
        <v>1118</v>
      </c>
      <c r="B34" s="227"/>
      <c r="C34" s="228"/>
      <c r="D34" s="229">
        <v>234.54</v>
      </c>
      <c r="E34" s="229">
        <v>195.42</v>
      </c>
    </row>
    <row r="35" spans="1:5" ht="15" customHeight="1">
      <c r="A35" s="226" t="s">
        <v>1115</v>
      </c>
      <c r="B35" s="227"/>
      <c r="C35" s="228"/>
      <c r="D35" s="229">
        <v>307.68</v>
      </c>
      <c r="E35" s="229">
        <v>256.38</v>
      </c>
    </row>
    <row r="36" spans="1:5" ht="15" customHeight="1">
      <c r="A36" s="226" t="s">
        <v>1116</v>
      </c>
      <c r="B36" s="227"/>
      <c r="C36" s="228"/>
      <c r="D36" s="229">
        <v>444.36</v>
      </c>
      <c r="E36" s="229">
        <v>370.26</v>
      </c>
    </row>
    <row r="37" spans="1:5" ht="15" customHeight="1">
      <c r="A37" s="226" t="s">
        <v>1124</v>
      </c>
      <c r="B37" s="227"/>
      <c r="C37" s="228"/>
      <c r="D37" s="229">
        <v>676.56</v>
      </c>
      <c r="E37" s="229">
        <v>563.76</v>
      </c>
    </row>
    <row r="38" spans="1:5" ht="15" customHeight="1">
      <c r="A38" s="226" t="s">
        <v>1125</v>
      </c>
      <c r="B38" s="227"/>
      <c r="C38" s="228"/>
      <c r="D38" s="229">
        <v>752.88</v>
      </c>
      <c r="E38" s="229">
        <v>627.36</v>
      </c>
    </row>
    <row r="39" spans="1:5" ht="15" customHeight="1">
      <c r="A39" s="226" t="s">
        <v>1119</v>
      </c>
      <c r="B39" s="227"/>
      <c r="C39" s="228"/>
      <c r="D39" s="229">
        <v>212.88</v>
      </c>
      <c r="E39" s="229">
        <v>177.36</v>
      </c>
    </row>
    <row r="40" spans="1:5" ht="15" customHeight="1">
      <c r="A40" s="322" t="s">
        <v>288</v>
      </c>
      <c r="B40" s="323"/>
      <c r="C40" s="323"/>
      <c r="D40" s="323"/>
      <c r="E40" s="323"/>
    </row>
    <row r="41" spans="1:5" ht="15" customHeight="1">
      <c r="A41" s="284" t="s">
        <v>621</v>
      </c>
      <c r="B41" s="285"/>
      <c r="C41" s="285"/>
      <c r="D41" s="285"/>
      <c r="E41" s="285"/>
    </row>
    <row r="42" spans="1:5" ht="15" customHeight="1">
      <c r="A42" s="150" t="s">
        <v>616</v>
      </c>
      <c r="B42" s="150"/>
      <c r="C42" s="111" t="s">
        <v>617</v>
      </c>
      <c r="D42" s="106">
        <v>2.34</v>
      </c>
      <c r="E42" s="106">
        <v>1.92</v>
      </c>
    </row>
    <row r="43" spans="1:5" ht="15" customHeight="1">
      <c r="A43" s="150" t="s">
        <v>618</v>
      </c>
      <c r="B43" s="150"/>
      <c r="C43" s="111" t="s">
        <v>619</v>
      </c>
      <c r="D43" s="106">
        <v>3</v>
      </c>
      <c r="E43" s="106">
        <v>2.46</v>
      </c>
    </row>
    <row r="44" spans="1:5" ht="15" customHeight="1">
      <c r="A44" s="110" t="s">
        <v>620</v>
      </c>
      <c r="B44" s="111">
        <v>48</v>
      </c>
      <c r="C44" s="111" t="s">
        <v>286</v>
      </c>
      <c r="D44" s="106">
        <v>3.54</v>
      </c>
      <c r="E44" s="106">
        <v>2.94</v>
      </c>
    </row>
    <row r="45" spans="1:5" ht="15" customHeight="1">
      <c r="A45" s="327" t="s">
        <v>567</v>
      </c>
      <c r="B45" s="327"/>
      <c r="C45" s="327"/>
      <c r="D45" s="327"/>
      <c r="E45" s="327"/>
    </row>
    <row r="46" spans="1:5" ht="15" customHeight="1">
      <c r="A46" s="150" t="s">
        <v>566</v>
      </c>
      <c r="B46" s="150"/>
      <c r="C46" s="111" t="s">
        <v>437</v>
      </c>
      <c r="D46" s="106">
        <v>2.88</v>
      </c>
      <c r="E46" s="106">
        <v>2.4</v>
      </c>
    </row>
    <row r="47" spans="1:5" ht="15" customHeight="1">
      <c r="A47" s="179" t="s">
        <v>945</v>
      </c>
      <c r="B47" s="179"/>
      <c r="C47" s="111" t="s">
        <v>286</v>
      </c>
      <c r="D47" s="190">
        <v>1.1100000000000001</v>
      </c>
      <c r="E47" s="190">
        <v>0.97</v>
      </c>
    </row>
    <row r="48" spans="1:5">
      <c r="A48" s="153" t="s">
        <v>949</v>
      </c>
      <c r="B48" s="153"/>
      <c r="C48" s="154"/>
      <c r="D48" s="154"/>
      <c r="E48" s="154"/>
    </row>
    <row r="49" spans="1:5" ht="15" customHeight="1">
      <c r="A49" s="151" t="s">
        <v>1005</v>
      </c>
      <c r="B49" s="149" t="s">
        <v>825</v>
      </c>
      <c r="C49" s="105"/>
      <c r="D49" s="108">
        <v>0.48</v>
      </c>
      <c r="E49" s="108">
        <v>0.36</v>
      </c>
    </row>
    <row r="50" spans="1:5" ht="15" customHeight="1">
      <c r="A50" s="151" t="s">
        <v>1006</v>
      </c>
      <c r="B50" s="149" t="s">
        <v>825</v>
      </c>
      <c r="C50" s="105"/>
      <c r="D50" s="108">
        <v>0.54</v>
      </c>
      <c r="E50" s="108">
        <v>0.42</v>
      </c>
    </row>
    <row r="51" spans="1:5" ht="15" customHeight="1">
      <c r="A51" s="151" t="s">
        <v>1007</v>
      </c>
      <c r="B51" s="149" t="s">
        <v>825</v>
      </c>
      <c r="C51" s="105"/>
      <c r="D51" s="108">
        <v>0.66</v>
      </c>
      <c r="E51" s="108">
        <v>0.54</v>
      </c>
    </row>
    <row r="52" spans="1:5" ht="15" customHeight="1">
      <c r="A52" s="151" t="s">
        <v>1008</v>
      </c>
      <c r="B52" s="149" t="s">
        <v>825</v>
      </c>
      <c r="C52" s="105"/>
      <c r="D52" s="108">
        <v>0.72</v>
      </c>
      <c r="E52" s="108">
        <v>0.6</v>
      </c>
    </row>
    <row r="53" spans="1:5" ht="15" customHeight="1">
      <c r="A53" s="151" t="s">
        <v>1009</v>
      </c>
      <c r="B53" s="149" t="s">
        <v>825</v>
      </c>
      <c r="C53" s="105"/>
      <c r="D53" s="108">
        <v>0.9</v>
      </c>
      <c r="E53" s="108">
        <v>0.72</v>
      </c>
    </row>
    <row r="54" spans="1:5" ht="15" customHeight="1">
      <c r="A54" s="151" t="s">
        <v>1010</v>
      </c>
      <c r="B54" s="149" t="s">
        <v>826</v>
      </c>
      <c r="C54" s="105"/>
      <c r="D54" s="108">
        <v>0.54</v>
      </c>
      <c r="E54" s="108">
        <v>0.42</v>
      </c>
    </row>
    <row r="55" spans="1:5" ht="15" customHeight="1">
      <c r="A55" s="151" t="s">
        <v>1011</v>
      </c>
      <c r="B55" s="149" t="s">
        <v>826</v>
      </c>
      <c r="C55" s="105"/>
      <c r="D55" s="108">
        <v>0.72</v>
      </c>
      <c r="E55" s="108">
        <v>0.6</v>
      </c>
    </row>
    <row r="56" spans="1:5" ht="15" customHeight="1">
      <c r="A56" s="151" t="s">
        <v>1012</v>
      </c>
      <c r="B56" s="149" t="s">
        <v>826</v>
      </c>
      <c r="C56" s="105"/>
      <c r="D56" s="108">
        <v>0.9</v>
      </c>
      <c r="E56" s="108">
        <v>0.72</v>
      </c>
    </row>
    <row r="57" spans="1:5" ht="15" customHeight="1">
      <c r="A57" s="151" t="s">
        <v>1013</v>
      </c>
      <c r="B57" s="149" t="s">
        <v>826</v>
      </c>
      <c r="C57" s="105"/>
      <c r="D57" s="108">
        <v>1.02</v>
      </c>
      <c r="E57" s="108">
        <v>0.84</v>
      </c>
    </row>
    <row r="58" spans="1:5" ht="15" customHeight="1">
      <c r="A58" s="151" t="s">
        <v>1014</v>
      </c>
      <c r="B58" s="149" t="s">
        <v>826</v>
      </c>
      <c r="C58" s="105"/>
      <c r="D58" s="108">
        <v>1.32</v>
      </c>
      <c r="E58" s="108">
        <v>1.08</v>
      </c>
    </row>
    <row r="59" spans="1:5" ht="15" customHeight="1">
      <c r="A59" s="151" t="s">
        <v>1015</v>
      </c>
      <c r="B59" s="149" t="s">
        <v>827</v>
      </c>
      <c r="C59" s="105"/>
      <c r="D59" s="108">
        <v>0.72</v>
      </c>
      <c r="E59" s="108">
        <v>0.6</v>
      </c>
    </row>
    <row r="60" spans="1:5" ht="15" customHeight="1">
      <c r="A60" s="151" t="s">
        <v>1016</v>
      </c>
      <c r="B60" s="149" t="s">
        <v>827</v>
      </c>
      <c r="C60" s="105"/>
      <c r="D60" s="108">
        <v>0.96</v>
      </c>
      <c r="E60" s="108">
        <v>0.78</v>
      </c>
    </row>
    <row r="61" spans="1:5" ht="15" customHeight="1">
      <c r="A61" s="151" t="s">
        <v>1017</v>
      </c>
      <c r="B61" s="149" t="s">
        <v>827</v>
      </c>
      <c r="C61" s="105"/>
      <c r="D61" s="108">
        <v>1.32</v>
      </c>
      <c r="E61" s="108">
        <v>1.08</v>
      </c>
    </row>
    <row r="62" spans="1:5" ht="15" customHeight="1">
      <c r="A62" s="151" t="s">
        <v>1018</v>
      </c>
      <c r="B62" s="149" t="s">
        <v>827</v>
      </c>
      <c r="C62" s="105"/>
      <c r="D62" s="108">
        <v>1.56</v>
      </c>
      <c r="E62" s="108">
        <v>1.26</v>
      </c>
    </row>
    <row r="63" spans="1:5" ht="15" customHeight="1">
      <c r="A63" s="151" t="s">
        <v>1019</v>
      </c>
      <c r="B63" s="149" t="s">
        <v>827</v>
      </c>
      <c r="C63" s="105"/>
      <c r="D63" s="108">
        <v>1.92</v>
      </c>
      <c r="E63" s="108">
        <v>1.56</v>
      </c>
    </row>
    <row r="64" spans="1:5" ht="15" customHeight="1">
      <c r="A64" s="151" t="s">
        <v>1020</v>
      </c>
      <c r="B64" s="149" t="s">
        <v>827</v>
      </c>
      <c r="C64" s="105"/>
      <c r="D64" s="108">
        <v>0.84</v>
      </c>
      <c r="E64" s="108">
        <v>0.66</v>
      </c>
    </row>
    <row r="65" spans="1:5" ht="15" customHeight="1">
      <c r="A65" s="151" t="s">
        <v>1021</v>
      </c>
      <c r="B65" s="149" t="s">
        <v>827</v>
      </c>
      <c r="C65" s="105"/>
      <c r="D65" s="108">
        <v>1.08</v>
      </c>
      <c r="E65" s="108">
        <v>0.9</v>
      </c>
    </row>
    <row r="66" spans="1:5" ht="15" customHeight="1">
      <c r="A66" s="151" t="s">
        <v>1022</v>
      </c>
      <c r="B66" s="149" t="s">
        <v>827</v>
      </c>
      <c r="C66" s="105"/>
      <c r="D66" s="108">
        <v>1.56</v>
      </c>
      <c r="E66" s="108">
        <v>1.26</v>
      </c>
    </row>
    <row r="67" spans="1:5" ht="15" customHeight="1">
      <c r="A67" s="151" t="s">
        <v>1023</v>
      </c>
      <c r="B67" s="149" t="s">
        <v>827</v>
      </c>
      <c r="C67" s="105"/>
      <c r="D67" s="108">
        <v>1.92</v>
      </c>
      <c r="E67" s="108">
        <v>1.56</v>
      </c>
    </row>
    <row r="68" spans="1:5" ht="15" customHeight="1">
      <c r="A68" s="151" t="s">
        <v>1024</v>
      </c>
      <c r="B68" s="149" t="s">
        <v>827</v>
      </c>
      <c r="C68" s="105"/>
      <c r="D68" s="108">
        <v>2.16</v>
      </c>
      <c r="E68" s="108">
        <v>1.8</v>
      </c>
    </row>
    <row r="69" spans="1:5">
      <c r="A69" s="284" t="s">
        <v>727</v>
      </c>
      <c r="B69" s="285"/>
      <c r="C69" s="285"/>
      <c r="D69" s="285"/>
      <c r="E69" s="285"/>
    </row>
    <row r="70" spans="1:5" ht="15" customHeight="1">
      <c r="A70" s="103" t="s">
        <v>289</v>
      </c>
      <c r="B70" s="112" t="s">
        <v>192</v>
      </c>
      <c r="C70" s="105" t="s">
        <v>290</v>
      </c>
      <c r="D70" s="108">
        <v>33.6</v>
      </c>
      <c r="E70" s="108">
        <v>27.96</v>
      </c>
    </row>
    <row r="71" spans="1:5" ht="15" customHeight="1">
      <c r="A71" s="103" t="s">
        <v>291</v>
      </c>
      <c r="B71" s="112" t="s">
        <v>192</v>
      </c>
      <c r="C71" s="105" t="s">
        <v>290</v>
      </c>
      <c r="D71" s="108">
        <v>48.72</v>
      </c>
      <c r="E71" s="108">
        <v>40.56</v>
      </c>
    </row>
    <row r="72" spans="1:5" ht="15" customHeight="1">
      <c r="A72" s="103" t="s">
        <v>485</v>
      </c>
      <c r="B72" s="112"/>
      <c r="C72" s="105" t="s">
        <v>290</v>
      </c>
      <c r="D72" s="108">
        <v>71.22</v>
      </c>
      <c r="E72" s="108">
        <v>59.34</v>
      </c>
    </row>
    <row r="73" spans="1:5">
      <c r="A73" s="284" t="s">
        <v>728</v>
      </c>
      <c r="B73" s="285"/>
      <c r="C73" s="285"/>
      <c r="D73" s="285"/>
      <c r="E73" s="285"/>
    </row>
    <row r="74" spans="1:5" ht="15" customHeight="1">
      <c r="A74" s="103" t="s">
        <v>292</v>
      </c>
      <c r="B74" s="112" t="s">
        <v>192</v>
      </c>
      <c r="C74" s="105" t="s">
        <v>290</v>
      </c>
      <c r="D74" s="108">
        <v>60.96</v>
      </c>
      <c r="E74" s="108">
        <v>50.76</v>
      </c>
    </row>
    <row r="75" spans="1:5" ht="15" customHeight="1">
      <c r="A75" s="226" t="s">
        <v>1154</v>
      </c>
      <c r="B75" s="251" t="s">
        <v>192</v>
      </c>
      <c r="C75" s="228" t="s">
        <v>290</v>
      </c>
      <c r="D75" s="229">
        <v>41.98</v>
      </c>
      <c r="E75" s="229">
        <v>36.5</v>
      </c>
    </row>
    <row r="76" spans="1:5">
      <c r="A76" s="284" t="s">
        <v>522</v>
      </c>
      <c r="B76" s="285"/>
      <c r="C76" s="285"/>
      <c r="D76" s="285"/>
      <c r="E76" s="285"/>
    </row>
    <row r="77" spans="1:5" ht="15" customHeight="1">
      <c r="A77" s="103" t="s">
        <v>293</v>
      </c>
      <c r="B77" s="112" t="s">
        <v>192</v>
      </c>
      <c r="C77" s="105" t="s">
        <v>290</v>
      </c>
      <c r="D77" s="106">
        <v>10.98</v>
      </c>
      <c r="E77" s="106">
        <v>9.1199999999999992</v>
      </c>
    </row>
    <row r="78" spans="1:5">
      <c r="A78" s="284" t="s">
        <v>521</v>
      </c>
      <c r="B78" s="285"/>
      <c r="C78" s="285"/>
      <c r="D78" s="285"/>
      <c r="E78" s="285"/>
    </row>
    <row r="79" spans="1:5" ht="15" customHeight="1">
      <c r="A79" s="103" t="s">
        <v>294</v>
      </c>
      <c r="B79" s="112" t="s">
        <v>192</v>
      </c>
      <c r="C79" s="105" t="s">
        <v>72</v>
      </c>
      <c r="D79" s="106">
        <v>75.84</v>
      </c>
      <c r="E79" s="106">
        <v>63.18</v>
      </c>
    </row>
    <row r="80" spans="1:5">
      <c r="A80" s="324" t="s">
        <v>514</v>
      </c>
      <c r="B80" s="324"/>
      <c r="C80" s="324"/>
      <c r="D80" s="324"/>
      <c r="E80" s="324"/>
    </row>
    <row r="81" spans="1:5" ht="15" customHeight="1">
      <c r="A81" s="103" t="s">
        <v>564</v>
      </c>
      <c r="B81" s="112" t="s">
        <v>192</v>
      </c>
      <c r="C81" s="105"/>
      <c r="D81" s="107">
        <v>269.52</v>
      </c>
      <c r="E81" s="107">
        <v>224.58</v>
      </c>
    </row>
    <row r="82" spans="1:5">
      <c r="A82" s="325" t="s">
        <v>530</v>
      </c>
      <c r="B82" s="326"/>
      <c r="C82" s="326"/>
      <c r="D82" s="326"/>
      <c r="E82" s="326"/>
    </row>
    <row r="83" spans="1:5">
      <c r="A83" s="114" t="s">
        <v>532</v>
      </c>
      <c r="B83" s="107" t="s">
        <v>531</v>
      </c>
      <c r="C83" s="107"/>
      <c r="D83" s="115">
        <v>2.52</v>
      </c>
      <c r="E83" s="115">
        <v>2.1</v>
      </c>
    </row>
    <row r="84" spans="1:5">
      <c r="A84" s="114" t="s">
        <v>533</v>
      </c>
      <c r="B84" s="107" t="s">
        <v>531</v>
      </c>
      <c r="C84" s="107"/>
      <c r="D84" s="115">
        <v>2.52</v>
      </c>
      <c r="E84" s="115">
        <v>2.1</v>
      </c>
    </row>
    <row r="85" spans="1:5">
      <c r="A85" s="114" t="s">
        <v>534</v>
      </c>
      <c r="B85" s="107" t="s">
        <v>531</v>
      </c>
      <c r="C85" s="107"/>
      <c r="D85" s="115">
        <v>3.48</v>
      </c>
      <c r="E85" s="115">
        <v>2.88</v>
      </c>
    </row>
    <row r="86" spans="1:5">
      <c r="A86" s="114" t="s">
        <v>535</v>
      </c>
      <c r="B86" s="107" t="s">
        <v>531</v>
      </c>
      <c r="C86" s="107"/>
      <c r="D86" s="115">
        <v>3.48</v>
      </c>
      <c r="E86" s="115">
        <v>2.88</v>
      </c>
    </row>
    <row r="87" spans="1:5">
      <c r="A87" s="114" t="s">
        <v>561</v>
      </c>
      <c r="B87" s="107" t="s">
        <v>531</v>
      </c>
      <c r="C87" s="107"/>
      <c r="D87" s="115">
        <v>8.64</v>
      </c>
      <c r="E87" s="115">
        <v>7.2</v>
      </c>
    </row>
    <row r="88" spans="1:5">
      <c r="A88" s="114" t="s">
        <v>562</v>
      </c>
      <c r="B88" s="107" t="s">
        <v>531</v>
      </c>
      <c r="C88" s="107"/>
      <c r="D88" s="115">
        <v>8.64</v>
      </c>
      <c r="E88" s="115">
        <v>7.2</v>
      </c>
    </row>
    <row r="89" spans="1:5">
      <c r="A89" s="114" t="s">
        <v>563</v>
      </c>
      <c r="B89" s="107" t="s">
        <v>531</v>
      </c>
      <c r="C89" s="107"/>
      <c r="D89" s="115">
        <v>3.06</v>
      </c>
      <c r="E89" s="115">
        <v>2.52</v>
      </c>
    </row>
    <row r="90" spans="1:5">
      <c r="A90" s="114" t="s">
        <v>536</v>
      </c>
      <c r="B90" s="107" t="s">
        <v>531</v>
      </c>
      <c r="C90" s="107"/>
      <c r="D90" s="115">
        <v>3.48</v>
      </c>
      <c r="E90" s="115">
        <v>2.88</v>
      </c>
    </row>
    <row r="91" spans="1:5">
      <c r="A91" s="324" t="s">
        <v>629</v>
      </c>
      <c r="B91" s="324"/>
      <c r="C91" s="324"/>
      <c r="D91" s="324"/>
      <c r="E91" s="324"/>
    </row>
    <row r="92" spans="1:5">
      <c r="A92" s="119" t="s">
        <v>628</v>
      </c>
      <c r="B92" s="119"/>
      <c r="C92" s="152"/>
      <c r="D92" s="120">
        <v>821.28</v>
      </c>
      <c r="E92" s="120">
        <v>714.18</v>
      </c>
    </row>
  </sheetData>
  <mergeCells count="14">
    <mergeCell ref="A78:E78"/>
    <mergeCell ref="A41:E41"/>
    <mergeCell ref="A73:E73"/>
    <mergeCell ref="A45:E45"/>
    <mergeCell ref="A3:E3"/>
    <mergeCell ref="A69:E69"/>
    <mergeCell ref="A18:E18"/>
    <mergeCell ref="A76:E76"/>
    <mergeCell ref="A2:E2"/>
    <mergeCell ref="A91:E91"/>
    <mergeCell ref="A40:E40"/>
    <mergeCell ref="A4:E4"/>
    <mergeCell ref="A82:E82"/>
    <mergeCell ref="A80:E80"/>
  </mergeCells>
  <phoneticPr fontId="29" type="noConversion"/>
  <pageMargins left="0.24" right="0.24" top="0.19" bottom="0.75" header="0.17" footer="0.3"/>
  <pageSetup paperSize="9" scale="9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39"/>
  <sheetViews>
    <sheetView workbookViewId="0">
      <pane ySplit="1" topLeftCell="A2" activePane="bottomLeft" state="frozen"/>
      <selection pane="bottomLeft" activeCell="E1" sqref="E1:F65536"/>
    </sheetView>
  </sheetViews>
  <sheetFormatPr defaultRowHeight="15"/>
  <cols>
    <col min="1" max="1" width="61.42578125" customWidth="1"/>
    <col min="2" max="2" width="13" customWidth="1"/>
    <col min="3" max="3" width="11" style="136" customWidth="1"/>
    <col min="4" max="4" width="9.140625" style="136"/>
  </cols>
  <sheetData>
    <row r="1" spans="1:4" ht="25.5">
      <c r="A1" s="100" t="s">
        <v>2</v>
      </c>
      <c r="B1" s="101" t="s">
        <v>415</v>
      </c>
      <c r="C1" s="102" t="s">
        <v>284</v>
      </c>
      <c r="D1" s="102" t="s">
        <v>287</v>
      </c>
    </row>
    <row r="2" spans="1:4">
      <c r="A2" s="284" t="s">
        <v>605</v>
      </c>
      <c r="B2" s="285"/>
      <c r="C2" s="285"/>
      <c r="D2" s="285"/>
    </row>
    <row r="3" spans="1:4">
      <c r="A3" s="103" t="s">
        <v>701</v>
      </c>
      <c r="B3" s="105"/>
      <c r="C3" s="212">
        <v>3.78</v>
      </c>
      <c r="D3" s="212">
        <v>3.12</v>
      </c>
    </row>
    <row r="4" spans="1:4">
      <c r="A4" s="103" t="s">
        <v>702</v>
      </c>
      <c r="B4" s="105"/>
      <c r="C4" s="212">
        <v>5.28</v>
      </c>
      <c r="D4" s="212">
        <v>4.38</v>
      </c>
    </row>
    <row r="5" spans="1:4">
      <c r="A5" s="103" t="s">
        <v>703</v>
      </c>
      <c r="B5" s="105"/>
      <c r="C5" s="212">
        <v>6.78</v>
      </c>
      <c r="D5" s="212">
        <v>5.64</v>
      </c>
    </row>
    <row r="6" spans="1:4">
      <c r="A6" s="103" t="s">
        <v>704</v>
      </c>
      <c r="B6" s="105"/>
      <c r="C6" s="212">
        <v>9.84</v>
      </c>
      <c r="D6" s="212">
        <v>8.16</v>
      </c>
    </row>
    <row r="7" spans="1:4">
      <c r="A7" s="103" t="s">
        <v>705</v>
      </c>
      <c r="B7" s="105"/>
      <c r="C7" s="212">
        <v>3.78</v>
      </c>
      <c r="D7" s="212">
        <v>3.12</v>
      </c>
    </row>
    <row r="8" spans="1:4">
      <c r="A8" s="103" t="s">
        <v>706</v>
      </c>
      <c r="B8" s="105" t="s">
        <v>444</v>
      </c>
      <c r="C8" s="212">
        <v>5.28</v>
      </c>
      <c r="D8" s="212">
        <v>4.38</v>
      </c>
    </row>
    <row r="9" spans="1:4">
      <c r="A9" s="103" t="s">
        <v>707</v>
      </c>
      <c r="B9" s="105" t="s">
        <v>446</v>
      </c>
      <c r="C9" s="212">
        <v>6.66</v>
      </c>
      <c r="D9" s="212">
        <v>5.52</v>
      </c>
    </row>
    <row r="10" spans="1:4">
      <c r="A10" s="103" t="s">
        <v>708</v>
      </c>
      <c r="B10" s="105" t="s">
        <v>445</v>
      </c>
      <c r="C10" s="212">
        <v>9.7200000000000006</v>
      </c>
      <c r="D10" s="212">
        <v>8.1</v>
      </c>
    </row>
    <row r="11" spans="1:4">
      <c r="A11" s="103" t="s">
        <v>721</v>
      </c>
      <c r="B11" s="105" t="s">
        <v>447</v>
      </c>
      <c r="C11" s="212">
        <v>5.28</v>
      </c>
      <c r="D11" s="212">
        <v>4.38</v>
      </c>
    </row>
    <row r="12" spans="1:4">
      <c r="A12" s="103" t="s">
        <v>709</v>
      </c>
      <c r="B12" s="105" t="s">
        <v>601</v>
      </c>
      <c r="C12" s="212">
        <v>3.24</v>
      </c>
      <c r="D12" s="212">
        <v>2.7</v>
      </c>
    </row>
    <row r="13" spans="1:4">
      <c r="A13" s="103" t="s">
        <v>710</v>
      </c>
      <c r="B13" s="105" t="s">
        <v>602</v>
      </c>
      <c r="C13" s="212">
        <v>4.5599999999999996</v>
      </c>
      <c r="D13" s="212">
        <v>3.78</v>
      </c>
    </row>
    <row r="14" spans="1:4">
      <c r="A14" s="103" t="s">
        <v>711</v>
      </c>
      <c r="B14" s="105" t="s">
        <v>603</v>
      </c>
      <c r="C14" s="212">
        <v>5.88</v>
      </c>
      <c r="D14" s="212">
        <v>4.8600000000000003</v>
      </c>
    </row>
    <row r="15" spans="1:4">
      <c r="A15" s="103" t="s">
        <v>712</v>
      </c>
      <c r="B15" s="105" t="s">
        <v>604</v>
      </c>
      <c r="C15" s="212">
        <v>8.4600000000000009</v>
      </c>
      <c r="D15" s="212">
        <v>7.02</v>
      </c>
    </row>
    <row r="16" spans="1:4">
      <c r="A16" s="103" t="s">
        <v>713</v>
      </c>
      <c r="B16" s="105"/>
      <c r="C16" s="212">
        <v>3.12</v>
      </c>
      <c r="D16" s="212">
        <v>2.58</v>
      </c>
    </row>
    <row r="17" spans="1:4">
      <c r="A17" s="103" t="s">
        <v>714</v>
      </c>
      <c r="B17" s="105"/>
      <c r="C17" s="212">
        <v>4.32</v>
      </c>
      <c r="D17" s="212">
        <v>3.6</v>
      </c>
    </row>
    <row r="18" spans="1:4">
      <c r="A18" s="103" t="s">
        <v>715</v>
      </c>
      <c r="B18" s="105"/>
      <c r="C18" s="212">
        <v>5.52</v>
      </c>
      <c r="D18" s="212">
        <v>4.5599999999999996</v>
      </c>
    </row>
    <row r="19" spans="1:4">
      <c r="A19" s="103" t="s">
        <v>716</v>
      </c>
      <c r="B19" s="105"/>
      <c r="C19" s="212">
        <v>8.0399999999999991</v>
      </c>
      <c r="D19" s="212">
        <v>6.66</v>
      </c>
    </row>
    <row r="20" spans="1:4">
      <c r="A20" s="103" t="s">
        <v>717</v>
      </c>
      <c r="B20" s="105"/>
      <c r="C20" s="212">
        <v>4.1399999999999997</v>
      </c>
      <c r="D20" s="212">
        <v>3.42</v>
      </c>
    </row>
    <row r="21" spans="1:4">
      <c r="A21" s="103" t="s">
        <v>718</v>
      </c>
      <c r="B21" s="105"/>
      <c r="C21" s="212">
        <v>5.28</v>
      </c>
      <c r="D21" s="212">
        <v>4.38</v>
      </c>
    </row>
    <row r="22" spans="1:4">
      <c r="A22" s="103" t="s">
        <v>719</v>
      </c>
      <c r="B22" s="105"/>
      <c r="C22" s="212">
        <v>7.56</v>
      </c>
      <c r="D22" s="212">
        <v>6.3</v>
      </c>
    </row>
    <row r="23" spans="1:4">
      <c r="A23" s="103" t="s">
        <v>720</v>
      </c>
      <c r="B23" s="105"/>
      <c r="C23" s="212">
        <v>14.34</v>
      </c>
      <c r="D23" s="212">
        <v>11.94</v>
      </c>
    </row>
    <row r="24" spans="1:4">
      <c r="A24" s="284" t="s">
        <v>552</v>
      </c>
      <c r="B24" s="285"/>
      <c r="C24" s="285"/>
      <c r="D24" s="285"/>
    </row>
    <row r="25" spans="1:4">
      <c r="A25" s="103" t="s">
        <v>626</v>
      </c>
      <c r="B25" s="105" t="s">
        <v>538</v>
      </c>
      <c r="C25" s="108">
        <v>16.2</v>
      </c>
      <c r="D25" s="108">
        <v>13.98</v>
      </c>
    </row>
    <row r="26" spans="1:4">
      <c r="A26" s="103" t="s">
        <v>418</v>
      </c>
      <c r="B26" s="105" t="s">
        <v>436</v>
      </c>
      <c r="C26" s="108">
        <v>16.5</v>
      </c>
      <c r="D26" s="108">
        <v>14.34</v>
      </c>
    </row>
    <row r="27" spans="1:4">
      <c r="A27" s="103" t="s">
        <v>416</v>
      </c>
      <c r="B27" s="105" t="s">
        <v>437</v>
      </c>
      <c r="C27" s="109">
        <v>17.34</v>
      </c>
      <c r="D27" s="109">
        <v>15.06</v>
      </c>
    </row>
    <row r="28" spans="1:4">
      <c r="A28" s="103" t="s">
        <v>417</v>
      </c>
      <c r="B28" s="105" t="s">
        <v>435</v>
      </c>
      <c r="C28" s="108">
        <v>19.559999999999999</v>
      </c>
      <c r="D28" s="108">
        <v>16.98</v>
      </c>
    </row>
    <row r="29" spans="1:4">
      <c r="A29" s="103" t="s">
        <v>627</v>
      </c>
      <c r="B29" s="105" t="s">
        <v>538</v>
      </c>
      <c r="C29" s="109">
        <v>14.7</v>
      </c>
      <c r="D29" s="109">
        <v>12.78</v>
      </c>
    </row>
    <row r="30" spans="1:4">
      <c r="A30" s="103" t="s">
        <v>420</v>
      </c>
      <c r="B30" s="105" t="s">
        <v>436</v>
      </c>
      <c r="C30" s="109">
        <v>15.12</v>
      </c>
      <c r="D30" s="109">
        <v>13.14</v>
      </c>
    </row>
    <row r="31" spans="1:4">
      <c r="A31" s="103" t="s">
        <v>419</v>
      </c>
      <c r="B31" s="105" t="s">
        <v>437</v>
      </c>
      <c r="C31" s="108">
        <v>15.36</v>
      </c>
      <c r="D31" s="108">
        <v>13.32</v>
      </c>
    </row>
    <row r="32" spans="1:4">
      <c r="A32" s="103" t="s">
        <v>421</v>
      </c>
      <c r="B32" s="105" t="s">
        <v>435</v>
      </c>
      <c r="C32" s="108">
        <v>16.2</v>
      </c>
      <c r="D32" s="108">
        <v>14.04</v>
      </c>
    </row>
    <row r="33" spans="1:4">
      <c r="A33" s="103" t="s">
        <v>424</v>
      </c>
      <c r="B33" s="105" t="s">
        <v>440</v>
      </c>
      <c r="C33" s="108">
        <v>20.64</v>
      </c>
      <c r="D33" s="108">
        <v>17.940000000000001</v>
      </c>
    </row>
    <row r="34" spans="1:4">
      <c r="A34" s="103" t="s">
        <v>422</v>
      </c>
      <c r="B34" s="105" t="s">
        <v>438</v>
      </c>
      <c r="C34" s="108">
        <v>22.68</v>
      </c>
      <c r="D34" s="108">
        <v>19.68</v>
      </c>
    </row>
    <row r="35" spans="1:4">
      <c r="A35" s="103" t="s">
        <v>423</v>
      </c>
      <c r="B35" s="105" t="s">
        <v>439</v>
      </c>
      <c r="C35" s="108">
        <v>27.42</v>
      </c>
      <c r="D35" s="108">
        <v>23.82</v>
      </c>
    </row>
    <row r="36" spans="1:4">
      <c r="A36" s="328" t="s">
        <v>515</v>
      </c>
      <c r="B36" s="286"/>
      <c r="C36" s="286"/>
      <c r="D36" s="286"/>
    </row>
    <row r="37" spans="1:4">
      <c r="A37" s="103" t="s">
        <v>427</v>
      </c>
      <c r="B37" s="113" t="s">
        <v>443</v>
      </c>
      <c r="C37" s="108">
        <v>20.399999999999999</v>
      </c>
      <c r="D37" s="108">
        <v>17.7</v>
      </c>
    </row>
    <row r="38" spans="1:4">
      <c r="A38" s="103" t="s">
        <v>425</v>
      </c>
      <c r="B38" s="113" t="s">
        <v>441</v>
      </c>
      <c r="C38" s="108">
        <v>20.94</v>
      </c>
      <c r="D38" s="108">
        <v>18.18</v>
      </c>
    </row>
    <row r="39" spans="1:4">
      <c r="A39" s="103" t="s">
        <v>426</v>
      </c>
      <c r="B39" s="113" t="s">
        <v>442</v>
      </c>
      <c r="C39" s="108">
        <v>31.38</v>
      </c>
      <c r="D39" s="108">
        <v>27.24</v>
      </c>
    </row>
  </sheetData>
  <mergeCells count="3">
    <mergeCell ref="A2:D2"/>
    <mergeCell ref="A24:D24"/>
    <mergeCell ref="A36:D3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43"/>
  <sheetViews>
    <sheetView zoomScaleNormal="100" zoomScaleSheetLayoutView="100" workbookViewId="0">
      <pane ySplit="1" topLeftCell="A2" activePane="bottomLeft" state="frozen"/>
      <selection pane="bottomLeft" activeCell="F1" sqref="F1:G65536"/>
    </sheetView>
  </sheetViews>
  <sheetFormatPr defaultRowHeight="14.25"/>
  <cols>
    <col min="1" max="1" width="59" style="4" customWidth="1"/>
    <col min="2" max="2" width="17" style="4" customWidth="1"/>
    <col min="3" max="3" width="15.42578125" style="4" bestFit="1" customWidth="1"/>
    <col min="4" max="4" width="10.7109375" style="4" customWidth="1"/>
    <col min="5" max="5" width="10.7109375" style="4" bestFit="1" customWidth="1"/>
    <col min="6" max="16384" width="9.140625" style="4"/>
  </cols>
  <sheetData>
    <row r="1" spans="1:5" ht="42.75">
      <c r="A1" s="192" t="s">
        <v>2</v>
      </c>
      <c r="B1" s="193" t="s">
        <v>283</v>
      </c>
      <c r="C1" s="193" t="s">
        <v>483</v>
      </c>
      <c r="D1" s="194" t="s">
        <v>1031</v>
      </c>
      <c r="E1" s="194" t="s">
        <v>287</v>
      </c>
    </row>
    <row r="2" spans="1:5" s="25" customFormat="1" ht="16.5" customHeight="1">
      <c r="A2" s="329" t="s">
        <v>295</v>
      </c>
      <c r="B2" s="330"/>
      <c r="C2" s="330"/>
      <c r="D2" s="330"/>
      <c r="E2" s="330"/>
    </row>
    <row r="3" spans="1:5" s="25" customFormat="1" ht="18.75" customHeight="1">
      <c r="A3" s="331" t="s">
        <v>951</v>
      </c>
      <c r="B3" s="332"/>
      <c r="C3" s="332"/>
      <c r="D3" s="332"/>
      <c r="E3" s="332"/>
    </row>
    <row r="4" spans="1:5" s="25" customFormat="1" ht="15" customHeight="1">
      <c r="A4" s="195" t="s">
        <v>297</v>
      </c>
      <c r="B4" s="196" t="s">
        <v>298</v>
      </c>
      <c r="C4" s="197" t="s">
        <v>299</v>
      </c>
      <c r="D4" s="198">
        <v>375</v>
      </c>
      <c r="E4" s="198">
        <v>340</v>
      </c>
    </row>
    <row r="5" spans="1:5" s="25" customFormat="1" ht="18.75" customHeight="1">
      <c r="A5" s="331" t="s">
        <v>296</v>
      </c>
      <c r="B5" s="332"/>
      <c r="C5" s="332"/>
      <c r="D5" s="332"/>
      <c r="E5" s="332"/>
    </row>
    <row r="6" spans="1:5" s="25" customFormat="1" ht="15" customHeight="1">
      <c r="A6" s="199" t="s">
        <v>519</v>
      </c>
      <c r="B6" s="200" t="s">
        <v>525</v>
      </c>
      <c r="C6" s="197" t="s">
        <v>524</v>
      </c>
      <c r="D6" s="198">
        <v>330</v>
      </c>
      <c r="E6" s="198">
        <v>300</v>
      </c>
    </row>
    <row r="7" spans="1:5" s="25" customFormat="1" ht="15" customHeight="1">
      <c r="A7" s="199" t="s">
        <v>520</v>
      </c>
      <c r="B7" s="200" t="s">
        <v>526</v>
      </c>
      <c r="C7" s="197" t="s">
        <v>524</v>
      </c>
      <c r="D7" s="198">
        <v>330</v>
      </c>
      <c r="E7" s="198">
        <v>300</v>
      </c>
    </row>
    <row r="8" spans="1:5" s="25" customFormat="1" ht="15" customHeight="1">
      <c r="A8" s="199" t="s">
        <v>1034</v>
      </c>
      <c r="B8" s="200" t="s">
        <v>1032</v>
      </c>
      <c r="C8" s="197" t="s">
        <v>524</v>
      </c>
      <c r="D8" s="198">
        <v>850</v>
      </c>
      <c r="E8" s="198">
        <v>770</v>
      </c>
    </row>
    <row r="9" spans="1:5" s="25" customFormat="1" ht="15" customHeight="1">
      <c r="A9" s="199" t="s">
        <v>1035</v>
      </c>
      <c r="B9" s="200" t="s">
        <v>1033</v>
      </c>
      <c r="C9" s="197" t="s">
        <v>524</v>
      </c>
      <c r="D9" s="198">
        <v>850</v>
      </c>
      <c r="E9" s="198">
        <v>770</v>
      </c>
    </row>
    <row r="10" spans="1:5" s="25" customFormat="1" ht="15" customHeight="1">
      <c r="A10" s="199" t="s">
        <v>1036</v>
      </c>
      <c r="B10" s="200" t="s">
        <v>849</v>
      </c>
      <c r="C10" s="197" t="s">
        <v>524</v>
      </c>
      <c r="D10" s="198">
        <v>850</v>
      </c>
      <c r="E10" s="198">
        <v>770</v>
      </c>
    </row>
    <row r="11" spans="1:5" s="25" customFormat="1" ht="15" customHeight="1">
      <c r="A11" s="239" t="s">
        <v>1141</v>
      </c>
      <c r="B11" s="200" t="s">
        <v>1142</v>
      </c>
      <c r="C11" s="197" t="s">
        <v>1143</v>
      </c>
      <c r="D11" s="238">
        <v>727</v>
      </c>
      <c r="E11" s="238">
        <v>632</v>
      </c>
    </row>
    <row r="12" spans="1:5" ht="15">
      <c r="A12" s="329" t="s">
        <v>477</v>
      </c>
      <c r="B12" s="330"/>
      <c r="C12" s="330"/>
      <c r="D12" s="330"/>
      <c r="E12" s="330"/>
    </row>
    <row r="13" spans="1:5">
      <c r="A13" s="199" t="s">
        <v>478</v>
      </c>
      <c r="B13" s="200" t="s">
        <v>479</v>
      </c>
      <c r="C13" s="197"/>
      <c r="D13" s="198">
        <v>750</v>
      </c>
      <c r="E13" s="198">
        <v>700</v>
      </c>
    </row>
    <row r="14" spans="1:5" ht="15">
      <c r="A14" s="329" t="s">
        <v>503</v>
      </c>
      <c r="B14" s="330"/>
      <c r="C14" s="330"/>
      <c r="D14" s="330"/>
      <c r="E14" s="330"/>
    </row>
    <row r="15" spans="1:5">
      <c r="A15" s="199" t="s">
        <v>505</v>
      </c>
      <c r="B15" s="200" t="s">
        <v>506</v>
      </c>
      <c r="C15" s="197" t="s">
        <v>508</v>
      </c>
      <c r="D15" s="198">
        <v>48</v>
      </c>
      <c r="E15" s="198">
        <v>44</v>
      </c>
    </row>
    <row r="16" spans="1:5">
      <c r="A16" s="199" t="s">
        <v>504</v>
      </c>
      <c r="B16" s="200" t="s">
        <v>507</v>
      </c>
      <c r="C16" s="197" t="s">
        <v>508</v>
      </c>
      <c r="D16" s="198">
        <v>96</v>
      </c>
      <c r="E16" s="198">
        <v>88</v>
      </c>
    </row>
    <row r="17" spans="1:7" ht="15">
      <c r="A17" s="329" t="s">
        <v>480</v>
      </c>
      <c r="B17" s="330"/>
      <c r="C17" s="330"/>
      <c r="D17" s="330"/>
      <c r="E17" s="330"/>
    </row>
    <row r="18" spans="1:7" ht="15.75" thickBot="1">
      <c r="A18" s="201" t="s">
        <v>481</v>
      </c>
      <c r="B18" s="202" t="s">
        <v>484</v>
      </c>
      <c r="C18" s="203"/>
      <c r="D18" s="204" t="s">
        <v>482</v>
      </c>
      <c r="E18" s="204" t="s">
        <v>482</v>
      </c>
    </row>
    <row r="19" spans="1:7">
      <c r="A19" s="205" t="s">
        <v>869</v>
      </c>
      <c r="B19" s="206"/>
      <c r="C19" s="207"/>
      <c r="D19" s="181">
        <f>0.6*1.2*0.01*2500</f>
        <v>18</v>
      </c>
      <c r="E19" s="181">
        <f>0.6*1.2*0.01*2400</f>
        <v>17.28</v>
      </c>
    </row>
    <row r="20" spans="1:7">
      <c r="A20" s="208" t="s">
        <v>948</v>
      </c>
      <c r="B20" s="200"/>
      <c r="C20" s="197"/>
      <c r="D20" s="181">
        <f>0.6*1.2*0.02*2500</f>
        <v>36</v>
      </c>
      <c r="E20" s="181">
        <f>0.6*1.2*0.02*2400</f>
        <v>34.56</v>
      </c>
    </row>
    <row r="21" spans="1:7">
      <c r="A21" s="208" t="s">
        <v>868</v>
      </c>
      <c r="B21" s="200"/>
      <c r="C21" s="197"/>
      <c r="D21" s="181">
        <f>0.6*1.2*0.025*2500</f>
        <v>45</v>
      </c>
      <c r="E21" s="181">
        <f>0.6*1.2*0.025*2400</f>
        <v>43.199999999999996</v>
      </c>
    </row>
    <row r="22" spans="1:7">
      <c r="A22" s="208" t="s">
        <v>870</v>
      </c>
      <c r="B22" s="200"/>
      <c r="C22" s="197"/>
      <c r="D22" s="181">
        <f>0.6*1.2*0.03*2500</f>
        <v>53.999999999999993</v>
      </c>
      <c r="E22" s="181">
        <f>0.6*1.2*0.03*2400</f>
        <v>51.839999999999996</v>
      </c>
      <c r="G22" s="236"/>
    </row>
    <row r="23" spans="1:7" ht="15">
      <c r="A23" s="208" t="s">
        <v>871</v>
      </c>
      <c r="B23" s="200"/>
      <c r="C23" s="197"/>
      <c r="D23" s="181">
        <f>0.6*1.2*0.04*2500</f>
        <v>72</v>
      </c>
      <c r="E23" s="181">
        <f>0.6*1.2*0.04*2400</f>
        <v>69.12</v>
      </c>
      <c r="G23" s="237"/>
    </row>
    <row r="24" spans="1:7" ht="15" thickBot="1">
      <c r="A24" s="209" t="s">
        <v>872</v>
      </c>
      <c r="B24" s="210"/>
      <c r="C24" s="211"/>
      <c r="D24" s="181">
        <f>0.6*1.2*0.05*2500</f>
        <v>90</v>
      </c>
      <c r="E24" s="181">
        <f>0.6*1.2*0.05*2400</f>
        <v>86.399999999999991</v>
      </c>
      <c r="G24" s="236"/>
    </row>
    <row r="25" spans="1:7">
      <c r="A25" s="205" t="s">
        <v>863</v>
      </c>
      <c r="B25" s="206">
        <v>18</v>
      </c>
      <c r="C25" s="207"/>
      <c r="D25" s="181">
        <f>0.6*1.2*0.02*2900</f>
        <v>41.76</v>
      </c>
      <c r="E25" s="181">
        <f>0.6*1.2*0.02*2800</f>
        <v>40.32</v>
      </c>
    </row>
    <row r="26" spans="1:7">
      <c r="A26" s="208" t="s">
        <v>864</v>
      </c>
      <c r="B26" s="200">
        <v>14</v>
      </c>
      <c r="C26" s="197"/>
      <c r="D26" s="181">
        <f>0.6*1.2*0.03*2900</f>
        <v>62.639999999999993</v>
      </c>
      <c r="E26" s="181">
        <f>0.6*1.2*0.03*2800</f>
        <v>60.48</v>
      </c>
    </row>
    <row r="27" spans="1:7">
      <c r="A27" s="208" t="s">
        <v>865</v>
      </c>
      <c r="B27" s="200">
        <v>9</v>
      </c>
      <c r="C27" s="197"/>
      <c r="D27" s="181">
        <f>0.6*1.2*0.04*2900</f>
        <v>83.52</v>
      </c>
      <c r="E27" s="181">
        <f>0.6*1.2*0.04*2800</f>
        <v>80.64</v>
      </c>
    </row>
    <row r="28" spans="1:7">
      <c r="A28" s="208" t="s">
        <v>866</v>
      </c>
      <c r="B28" s="200">
        <v>7</v>
      </c>
      <c r="C28" s="197"/>
      <c r="D28" s="181">
        <f>0.6*1.2*0.05*2900</f>
        <v>104.39999999999999</v>
      </c>
      <c r="E28" s="181">
        <f>0.6*1.2*0.05*2800</f>
        <v>100.8</v>
      </c>
    </row>
    <row r="29" spans="1:7" ht="15" thickBot="1">
      <c r="A29" s="209" t="s">
        <v>867</v>
      </c>
      <c r="B29" s="210">
        <v>4</v>
      </c>
      <c r="C29" s="211"/>
      <c r="D29" s="181">
        <f>0.6*1.2*0.1*3100</f>
        <v>223.2</v>
      </c>
      <c r="E29" s="181">
        <f>0.6*1.2*0.1*3000</f>
        <v>215.99999999999997</v>
      </c>
    </row>
    <row r="30" spans="1:7">
      <c r="A30" s="205" t="s">
        <v>873</v>
      </c>
      <c r="B30" s="206"/>
      <c r="C30" s="207"/>
      <c r="D30" s="181">
        <f>0.58*1.18*0.02*2900</f>
        <v>39.6952</v>
      </c>
      <c r="E30" s="181">
        <f>0.58*1.18*0.02*2800</f>
        <v>38.3264</v>
      </c>
    </row>
    <row r="31" spans="1:7">
      <c r="A31" s="208" t="s">
        <v>874</v>
      </c>
      <c r="B31" s="200"/>
      <c r="C31" s="197"/>
      <c r="D31" s="181">
        <f>0.58*1.18*0.03*2900</f>
        <v>59.542799999999986</v>
      </c>
      <c r="E31" s="181">
        <f>0.58*1.18*0.03*2800</f>
        <v>57.489599999999982</v>
      </c>
    </row>
    <row r="32" spans="1:7">
      <c r="A32" s="208" t="s">
        <v>875</v>
      </c>
      <c r="B32" s="200"/>
      <c r="C32" s="197"/>
      <c r="D32" s="181">
        <f>0.58*1.18*0.04*2900</f>
        <v>79.3904</v>
      </c>
      <c r="E32" s="181">
        <f>0.58*1.18*0.04*2800</f>
        <v>76.652799999999999</v>
      </c>
    </row>
    <row r="33" spans="1:5" ht="15" thickBot="1">
      <c r="A33" s="209" t="s">
        <v>876</v>
      </c>
      <c r="B33" s="210"/>
      <c r="C33" s="211"/>
      <c r="D33" s="181">
        <f>0.58*1.18*0.05*2900</f>
        <v>99.237999999999985</v>
      </c>
      <c r="E33" s="181">
        <f>0.58*1.18*0.05*2800</f>
        <v>95.815999999999988</v>
      </c>
    </row>
    <row r="34" spans="1:5" ht="15">
      <c r="A34" s="333" t="s">
        <v>510</v>
      </c>
      <c r="B34" s="334"/>
      <c r="C34" s="334"/>
      <c r="D34" s="334"/>
      <c r="E34" s="334"/>
    </row>
    <row r="35" spans="1:5">
      <c r="A35" s="199" t="s">
        <v>511</v>
      </c>
      <c r="B35" s="200" t="s">
        <v>513</v>
      </c>
      <c r="C35" s="197" t="s">
        <v>1145</v>
      </c>
      <c r="D35" s="198">
        <v>420</v>
      </c>
      <c r="E35" s="198">
        <v>380</v>
      </c>
    </row>
    <row r="36" spans="1:5">
      <c r="A36" s="199" t="s">
        <v>512</v>
      </c>
      <c r="B36" s="200" t="s">
        <v>513</v>
      </c>
      <c r="C36" s="197" t="s">
        <v>1145</v>
      </c>
      <c r="D36" s="198">
        <v>420</v>
      </c>
      <c r="E36" s="198">
        <v>380</v>
      </c>
    </row>
    <row r="37" spans="1:5">
      <c r="A37" s="199" t="s">
        <v>1028</v>
      </c>
      <c r="B37" s="200" t="s">
        <v>513</v>
      </c>
      <c r="C37" s="197" t="s">
        <v>1145</v>
      </c>
      <c r="D37" s="198">
        <v>600</v>
      </c>
      <c r="E37" s="198">
        <v>540</v>
      </c>
    </row>
    <row r="38" spans="1:5">
      <c r="A38" s="199" t="s">
        <v>1029</v>
      </c>
      <c r="B38" s="200" t="s">
        <v>513</v>
      </c>
      <c r="C38" s="197" t="s">
        <v>1145</v>
      </c>
      <c r="D38" s="198">
        <v>900</v>
      </c>
      <c r="E38" s="198">
        <v>830</v>
      </c>
    </row>
    <row r="39" spans="1:5" ht="15">
      <c r="A39" s="329" t="s">
        <v>848</v>
      </c>
      <c r="B39" s="330"/>
      <c r="C39" s="330"/>
      <c r="D39" s="330"/>
      <c r="E39" s="330"/>
    </row>
    <row r="40" spans="1:5" ht="15">
      <c r="A40" s="235" t="s">
        <v>1030</v>
      </c>
      <c r="B40" s="21" t="s">
        <v>849</v>
      </c>
      <c r="C40" s="21" t="s">
        <v>850</v>
      </c>
      <c r="D40" s="180">
        <v>244.56</v>
      </c>
      <c r="E40" s="180">
        <v>212.66</v>
      </c>
    </row>
    <row r="41" spans="1:5">
      <c r="A41" s="24" t="s">
        <v>851</v>
      </c>
      <c r="B41" s="21" t="s">
        <v>852</v>
      </c>
      <c r="C41" s="21"/>
      <c r="D41" s="181">
        <v>57.9</v>
      </c>
      <c r="E41" s="181">
        <v>50.3</v>
      </c>
    </row>
    <row r="42" spans="1:5">
      <c r="A42" s="24" t="s">
        <v>853</v>
      </c>
      <c r="B42" s="21" t="s">
        <v>854</v>
      </c>
      <c r="C42" s="21"/>
      <c r="D42" s="181">
        <v>72.8</v>
      </c>
      <c r="E42" s="181">
        <v>63.3</v>
      </c>
    </row>
    <row r="43" spans="1:5">
      <c r="A43" s="24" t="s">
        <v>855</v>
      </c>
      <c r="B43" s="21" t="s">
        <v>856</v>
      </c>
      <c r="C43" s="21"/>
      <c r="D43" s="181">
        <v>179.8</v>
      </c>
      <c r="E43" s="181">
        <v>156.30000000000001</v>
      </c>
    </row>
  </sheetData>
  <mergeCells count="8">
    <mergeCell ref="A39:E39"/>
    <mergeCell ref="A2:E2"/>
    <mergeCell ref="A5:E5"/>
    <mergeCell ref="A12:E12"/>
    <mergeCell ref="A14:E14"/>
    <mergeCell ref="A17:E17"/>
    <mergeCell ref="A34:E34"/>
    <mergeCell ref="A3:E3"/>
  </mergeCells>
  <phoneticPr fontId="29" type="noConversion"/>
  <pageMargins left="0.24" right="0.24" top="0.19" bottom="0.75" header="0.17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4"/>
  <sheetViews>
    <sheetView zoomScaleNormal="100" zoomScaleSheetLayoutView="100" workbookViewId="0">
      <pane ySplit="1" topLeftCell="A2" activePane="bottomLeft" state="frozen"/>
      <selection pane="bottomLeft" activeCell="F1" sqref="F1:G65536"/>
    </sheetView>
  </sheetViews>
  <sheetFormatPr defaultRowHeight="15"/>
  <cols>
    <col min="1" max="1" width="45.140625" style="127" customWidth="1"/>
    <col min="2" max="2" width="15" style="128" customWidth="1"/>
    <col min="3" max="3" width="14.5703125" customWidth="1"/>
    <col min="4" max="4" width="10.7109375" customWidth="1"/>
  </cols>
  <sheetData>
    <row r="1" spans="1:5" ht="35.25" customHeight="1">
      <c r="A1" s="91" t="s">
        <v>2</v>
      </c>
      <c r="B1" s="92" t="s">
        <v>283</v>
      </c>
      <c r="C1" s="92" t="s">
        <v>300</v>
      </c>
      <c r="D1" s="93" t="s">
        <v>284</v>
      </c>
      <c r="E1" s="93" t="s">
        <v>287</v>
      </c>
    </row>
    <row r="2" spans="1:5" s="1" customFormat="1" ht="16.5" customHeight="1">
      <c r="A2" s="279" t="s">
        <v>517</v>
      </c>
      <c r="B2" s="279"/>
      <c r="C2" s="279"/>
      <c r="D2" s="279"/>
      <c r="E2" s="279"/>
    </row>
    <row r="3" spans="1:5" s="1" customFormat="1" ht="18.75" customHeight="1">
      <c r="A3" s="278" t="s">
        <v>310</v>
      </c>
      <c r="B3" s="278"/>
      <c r="C3" s="278"/>
      <c r="D3" s="278"/>
      <c r="E3" s="278"/>
    </row>
    <row r="4" spans="1:5" s="1" customFormat="1">
      <c r="A4" s="126" t="s">
        <v>730</v>
      </c>
      <c r="B4" s="88"/>
      <c r="C4" s="94" t="s">
        <v>192</v>
      </c>
      <c r="D4" s="53">
        <v>0.9</v>
      </c>
      <c r="E4" s="53">
        <v>0.72</v>
      </c>
    </row>
    <row r="5" spans="1:5" s="1" customFormat="1" ht="15" customHeight="1">
      <c r="A5" s="126" t="s">
        <v>301</v>
      </c>
      <c r="B5" s="88">
        <v>2500</v>
      </c>
      <c r="C5" s="94" t="s">
        <v>192</v>
      </c>
      <c r="D5" s="53">
        <v>1.02</v>
      </c>
      <c r="E5" s="53">
        <v>0.84</v>
      </c>
    </row>
    <row r="6" spans="1:5" s="1" customFormat="1" ht="15" customHeight="1">
      <c r="A6" s="126" t="s">
        <v>731</v>
      </c>
      <c r="B6" s="88"/>
      <c r="C6" s="94"/>
      <c r="D6" s="53">
        <v>1.32</v>
      </c>
      <c r="E6" s="53">
        <v>1.08</v>
      </c>
    </row>
    <row r="7" spans="1:5" s="1" customFormat="1" ht="15" customHeight="1">
      <c r="A7" s="126" t="s">
        <v>732</v>
      </c>
      <c r="B7" s="88"/>
      <c r="C7" s="94"/>
      <c r="D7" s="53">
        <v>1.38</v>
      </c>
      <c r="E7" s="53">
        <v>1.1399999999999999</v>
      </c>
    </row>
    <row r="8" spans="1:5" s="1" customFormat="1" ht="15" customHeight="1">
      <c r="A8" s="126" t="s">
        <v>302</v>
      </c>
      <c r="B8" s="88">
        <v>1000</v>
      </c>
      <c r="C8" s="94" t="s">
        <v>192</v>
      </c>
      <c r="D8" s="53">
        <v>1.56</v>
      </c>
      <c r="E8" s="53">
        <v>1.26</v>
      </c>
    </row>
    <row r="9" spans="1:5" s="1" customFormat="1" ht="15" customHeight="1">
      <c r="A9" s="126" t="s">
        <v>733</v>
      </c>
      <c r="B9" s="88"/>
      <c r="C9" s="94"/>
      <c r="D9" s="53">
        <v>1.62</v>
      </c>
      <c r="E9" s="53">
        <v>1.32</v>
      </c>
    </row>
    <row r="10" spans="1:5" s="1" customFormat="1" ht="15" customHeight="1">
      <c r="A10" s="126" t="s">
        <v>303</v>
      </c>
      <c r="B10" s="88">
        <v>600</v>
      </c>
      <c r="C10" s="94" t="s">
        <v>192</v>
      </c>
      <c r="D10" s="53">
        <v>2.34</v>
      </c>
      <c r="E10" s="53">
        <v>1.92</v>
      </c>
    </row>
    <row r="11" spans="1:5" s="1" customFormat="1" ht="15" customHeight="1">
      <c r="A11" s="126" t="s">
        <v>304</v>
      </c>
      <c r="B11" s="88">
        <v>300</v>
      </c>
      <c r="C11" s="62" t="s">
        <v>311</v>
      </c>
      <c r="D11" s="53">
        <v>2.76</v>
      </c>
      <c r="E11" s="53">
        <v>2.2799999999999998</v>
      </c>
    </row>
    <row r="12" spans="1:5" s="1" customFormat="1" ht="15" customHeight="1">
      <c r="A12" s="126" t="s">
        <v>305</v>
      </c>
      <c r="B12" s="88">
        <v>150</v>
      </c>
      <c r="C12" s="62" t="s">
        <v>311</v>
      </c>
      <c r="D12" s="53">
        <v>3.6</v>
      </c>
      <c r="E12" s="53">
        <v>3</v>
      </c>
    </row>
    <row r="13" spans="1:5" s="1" customFormat="1" ht="15" customHeight="1">
      <c r="A13" s="126" t="s">
        <v>306</v>
      </c>
      <c r="B13" s="88">
        <v>150</v>
      </c>
      <c r="C13" s="62" t="s">
        <v>311</v>
      </c>
      <c r="D13" s="53">
        <v>5.22</v>
      </c>
      <c r="E13" s="53">
        <v>4.32</v>
      </c>
    </row>
    <row r="14" spans="1:5" s="1" customFormat="1" ht="15" customHeight="1">
      <c r="A14" s="126" t="s">
        <v>402</v>
      </c>
      <c r="B14" s="88">
        <v>150</v>
      </c>
      <c r="C14" s="62" t="s">
        <v>311</v>
      </c>
      <c r="D14" s="53">
        <v>7.14</v>
      </c>
      <c r="E14" s="53">
        <v>5.94</v>
      </c>
    </row>
    <row r="15" spans="1:5" s="1" customFormat="1" ht="15" customHeight="1">
      <c r="A15" s="126" t="s">
        <v>307</v>
      </c>
      <c r="B15" s="88">
        <v>150</v>
      </c>
      <c r="C15" s="62" t="s">
        <v>311</v>
      </c>
      <c r="D15" s="53">
        <v>9.3000000000000007</v>
      </c>
      <c r="E15" s="53">
        <v>7.74</v>
      </c>
    </row>
    <row r="16" spans="1:5" s="1" customFormat="1" ht="15" customHeight="1">
      <c r="A16" s="126" t="s">
        <v>308</v>
      </c>
      <c r="B16" s="88">
        <v>150</v>
      </c>
      <c r="C16" s="62" t="s">
        <v>311</v>
      </c>
      <c r="D16" s="53">
        <v>10.62</v>
      </c>
      <c r="E16" s="53">
        <v>8.82</v>
      </c>
    </row>
    <row r="17" spans="1:5" s="1" customFormat="1" ht="15" customHeight="1">
      <c r="A17" s="126" t="s">
        <v>309</v>
      </c>
      <c r="B17" s="88">
        <v>150</v>
      </c>
      <c r="C17" s="62" t="s">
        <v>311</v>
      </c>
      <c r="D17" s="53">
        <v>11.76</v>
      </c>
      <c r="E17" s="53">
        <v>9.7799999999999994</v>
      </c>
    </row>
    <row r="18" spans="1:5" s="1" customFormat="1" ht="15" customHeight="1">
      <c r="A18" s="126" t="s">
        <v>403</v>
      </c>
      <c r="B18" s="88">
        <v>150</v>
      </c>
      <c r="C18" s="62" t="s">
        <v>311</v>
      </c>
      <c r="D18" s="53">
        <v>14.58</v>
      </c>
      <c r="E18" s="53">
        <v>12.12</v>
      </c>
    </row>
    <row r="19" spans="1:5" s="1" customFormat="1" ht="15" customHeight="1">
      <c r="A19" s="126" t="s">
        <v>404</v>
      </c>
      <c r="B19" s="88">
        <v>150</v>
      </c>
      <c r="C19" s="62" t="s">
        <v>311</v>
      </c>
      <c r="D19" s="53">
        <v>16.14</v>
      </c>
      <c r="E19" s="53">
        <v>13.44</v>
      </c>
    </row>
    <row r="20" spans="1:5" s="1" customFormat="1" ht="15" customHeight="1">
      <c r="A20" s="126" t="s">
        <v>1045</v>
      </c>
      <c r="B20" s="88">
        <v>150</v>
      </c>
      <c r="C20" s="62" t="s">
        <v>311</v>
      </c>
      <c r="D20" s="53">
        <v>17.940000000000001</v>
      </c>
      <c r="E20" s="53">
        <v>14.94</v>
      </c>
    </row>
    <row r="21" spans="1:5" s="1" customFormat="1" ht="16.5" customHeight="1">
      <c r="A21" s="279" t="s">
        <v>518</v>
      </c>
      <c r="B21" s="279"/>
      <c r="C21" s="279"/>
      <c r="D21" s="279"/>
      <c r="E21" s="279"/>
    </row>
    <row r="22" spans="1:5" s="1" customFormat="1" ht="25.5">
      <c r="A22" s="125"/>
      <c r="B22" s="125" t="s">
        <v>494</v>
      </c>
      <c r="C22" s="76"/>
      <c r="D22" s="76" t="s">
        <v>468</v>
      </c>
      <c r="E22" s="76" t="s">
        <v>469</v>
      </c>
    </row>
    <row r="23" spans="1:5" s="1" customFormat="1" ht="15" customHeight="1">
      <c r="A23" s="126" t="s">
        <v>312</v>
      </c>
      <c r="B23" s="95">
        <v>600</v>
      </c>
      <c r="C23" s="90" t="s">
        <v>318</v>
      </c>
      <c r="D23" s="89" t="e">
        <f>#REF!*3</f>
        <v>#REF!</v>
      </c>
      <c r="E23" s="89" t="e">
        <f t="shared" ref="E23:E28" si="0">D23*1.2</f>
        <v>#REF!</v>
      </c>
    </row>
    <row r="24" spans="1:5" s="1" customFormat="1" ht="15" customHeight="1">
      <c r="A24" s="126" t="s">
        <v>313</v>
      </c>
      <c r="B24" s="95">
        <v>300</v>
      </c>
      <c r="C24" s="90" t="s">
        <v>318</v>
      </c>
      <c r="D24" s="89" t="e">
        <f>#REF!*3</f>
        <v>#REF!</v>
      </c>
      <c r="E24" s="89" t="e">
        <f t="shared" si="0"/>
        <v>#REF!</v>
      </c>
    </row>
    <row r="25" spans="1:5" s="1" customFormat="1" ht="15" customHeight="1">
      <c r="A25" s="126" t="s">
        <v>314</v>
      </c>
      <c r="B25" s="95">
        <v>300</v>
      </c>
      <c r="C25" s="90" t="s">
        <v>318</v>
      </c>
      <c r="D25" s="89" t="e">
        <f>#REF!*3</f>
        <v>#REF!</v>
      </c>
      <c r="E25" s="89" t="e">
        <f t="shared" si="0"/>
        <v>#REF!</v>
      </c>
    </row>
    <row r="26" spans="1:5" s="1" customFormat="1" ht="15" customHeight="1">
      <c r="A26" s="126" t="s">
        <v>315</v>
      </c>
      <c r="B26" s="95">
        <v>300</v>
      </c>
      <c r="C26" s="90" t="s">
        <v>318</v>
      </c>
      <c r="D26" s="89" t="e">
        <f>#REF!*3</f>
        <v>#REF!</v>
      </c>
      <c r="E26" s="89" t="e">
        <f t="shared" si="0"/>
        <v>#REF!</v>
      </c>
    </row>
    <row r="27" spans="1:5" s="1" customFormat="1" ht="15" customHeight="1">
      <c r="A27" s="126" t="s">
        <v>316</v>
      </c>
      <c r="B27" s="90">
        <v>300</v>
      </c>
      <c r="C27" s="90" t="s">
        <v>318</v>
      </c>
      <c r="D27" s="89" t="e">
        <f>#REF!*3</f>
        <v>#REF!</v>
      </c>
      <c r="E27" s="89" t="e">
        <f t="shared" si="0"/>
        <v>#REF!</v>
      </c>
    </row>
    <row r="28" spans="1:5" s="1" customFormat="1" ht="15" customHeight="1">
      <c r="A28" s="126" t="s">
        <v>317</v>
      </c>
      <c r="B28" s="90">
        <v>150</v>
      </c>
      <c r="C28" s="90" t="s">
        <v>318</v>
      </c>
      <c r="D28" s="89" t="e">
        <f>#REF!*3</f>
        <v>#REF!</v>
      </c>
      <c r="E28" s="89" t="e">
        <f t="shared" si="0"/>
        <v>#REF!</v>
      </c>
    </row>
    <row r="29" spans="1:5" s="1" customFormat="1" ht="16.5" customHeight="1">
      <c r="A29" s="278" t="s">
        <v>320</v>
      </c>
      <c r="B29" s="278"/>
      <c r="C29" s="278"/>
      <c r="D29" s="278"/>
      <c r="E29" s="278"/>
    </row>
    <row r="30" spans="1:5" s="1" customFormat="1" ht="18.75" customHeight="1">
      <c r="A30" s="278" t="s">
        <v>1153</v>
      </c>
      <c r="B30" s="278"/>
      <c r="C30" s="278"/>
      <c r="D30" s="278"/>
      <c r="E30" s="278"/>
    </row>
    <row r="31" spans="1:5" s="1" customFormat="1" ht="15" customHeight="1">
      <c r="A31" s="244" t="s">
        <v>319</v>
      </c>
      <c r="B31" s="245" t="s">
        <v>326</v>
      </c>
      <c r="C31" s="246" t="s">
        <v>192</v>
      </c>
      <c r="D31" s="247" t="s">
        <v>1151</v>
      </c>
      <c r="E31" s="248" t="s">
        <v>1152</v>
      </c>
    </row>
    <row r="32" spans="1:5" s="1" customFormat="1" ht="16.5" customHeight="1">
      <c r="A32" s="278" t="s">
        <v>322</v>
      </c>
      <c r="B32" s="278"/>
      <c r="C32" s="278"/>
      <c r="D32" s="278"/>
      <c r="E32" s="278"/>
    </row>
    <row r="33" spans="1:5" s="1" customFormat="1" ht="18.75" customHeight="1">
      <c r="A33" s="278" t="s">
        <v>324</v>
      </c>
      <c r="B33" s="278"/>
      <c r="C33" s="278"/>
      <c r="D33" s="278"/>
      <c r="E33" s="278"/>
    </row>
    <row r="34" spans="1:5" s="1" customFormat="1" ht="15" customHeight="1">
      <c r="A34" s="126" t="s">
        <v>321</v>
      </c>
      <c r="B34" s="90" t="s">
        <v>326</v>
      </c>
      <c r="C34" s="95" t="s">
        <v>192</v>
      </c>
      <c r="D34" s="249">
        <v>173</v>
      </c>
      <c r="E34" s="250">
        <v>150</v>
      </c>
    </row>
    <row r="35" spans="1:5" s="1" customFormat="1" ht="16.5" customHeight="1">
      <c r="A35" s="278" t="s">
        <v>325</v>
      </c>
      <c r="B35" s="278"/>
      <c r="C35" s="278"/>
      <c r="D35" s="278"/>
      <c r="E35" s="278"/>
    </row>
    <row r="36" spans="1:5" s="1" customFormat="1" ht="18.75" customHeight="1">
      <c r="A36" s="278" t="s">
        <v>324</v>
      </c>
      <c r="B36" s="278"/>
      <c r="C36" s="278"/>
      <c r="D36" s="278"/>
      <c r="E36" s="278"/>
    </row>
    <row r="37" spans="1:5" s="1" customFormat="1" ht="15" customHeight="1">
      <c r="A37" s="126" t="s">
        <v>323</v>
      </c>
      <c r="B37" s="90" t="s">
        <v>326</v>
      </c>
      <c r="C37" s="95" t="s">
        <v>192</v>
      </c>
      <c r="D37" s="249">
        <v>197</v>
      </c>
      <c r="E37" s="250">
        <v>171</v>
      </c>
    </row>
    <row r="38" spans="1:5" s="1" customFormat="1" ht="16.5" customHeight="1">
      <c r="A38" s="278" t="s">
        <v>653</v>
      </c>
      <c r="B38" s="278"/>
      <c r="C38" s="278"/>
      <c r="D38" s="278"/>
      <c r="E38" s="278"/>
    </row>
    <row r="39" spans="1:5" ht="26.25">
      <c r="A39" s="137" t="s">
        <v>647</v>
      </c>
      <c r="B39" s="133" t="s">
        <v>650</v>
      </c>
      <c r="C39" s="133" t="s">
        <v>652</v>
      </c>
      <c r="D39" s="138"/>
      <c r="E39" s="138"/>
    </row>
    <row r="40" spans="1:5">
      <c r="A40" s="137" t="s">
        <v>648</v>
      </c>
      <c r="B40" s="133" t="s">
        <v>650</v>
      </c>
      <c r="C40" s="133" t="s">
        <v>652</v>
      </c>
      <c r="D40" s="138"/>
      <c r="E40" s="138"/>
    </row>
    <row r="41" spans="1:5">
      <c r="A41" s="137" t="s">
        <v>649</v>
      </c>
      <c r="B41" s="133" t="s">
        <v>650</v>
      </c>
      <c r="C41" s="133" t="s">
        <v>652</v>
      </c>
      <c r="D41" s="138"/>
      <c r="E41" s="138"/>
    </row>
    <row r="42" spans="1:5">
      <c r="A42" s="139" t="s">
        <v>651</v>
      </c>
      <c r="B42" s="133" t="s">
        <v>650</v>
      </c>
      <c r="C42" s="133" t="s">
        <v>652</v>
      </c>
      <c r="D42" s="96"/>
      <c r="E42" s="96"/>
    </row>
    <row r="43" spans="1:5" s="1" customFormat="1" ht="16.5" customHeight="1">
      <c r="A43" s="278" t="s">
        <v>1148</v>
      </c>
      <c r="B43" s="278"/>
      <c r="C43" s="278"/>
      <c r="D43" s="278"/>
      <c r="E43" s="278"/>
    </row>
    <row r="44" spans="1:5">
      <c r="A44" s="139" t="s">
        <v>1149</v>
      </c>
      <c r="B44" s="133" t="s">
        <v>1150</v>
      </c>
      <c r="C44" s="133"/>
      <c r="D44" s="243">
        <v>165</v>
      </c>
      <c r="E44" s="243">
        <v>143</v>
      </c>
    </row>
  </sheetData>
  <mergeCells count="11">
    <mergeCell ref="A2:E2"/>
    <mergeCell ref="A3:E3"/>
    <mergeCell ref="A21:E21"/>
    <mergeCell ref="A29:E29"/>
    <mergeCell ref="A30:E30"/>
    <mergeCell ref="A32:E32"/>
    <mergeCell ref="A43:E43"/>
    <mergeCell ref="A38:E38"/>
    <mergeCell ref="A33:E33"/>
    <mergeCell ref="A35:E35"/>
    <mergeCell ref="A36:E36"/>
  </mergeCells>
  <phoneticPr fontId="29" type="noConversion"/>
  <pageMargins left="0.24" right="0.24" top="0.19" bottom="0.75" header="0.17" footer="0.3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17"/>
  <sheetViews>
    <sheetView workbookViewId="0">
      <pane ySplit="1" topLeftCell="A2" activePane="bottomLeft" state="frozen"/>
      <selection pane="bottomLeft" activeCell="G1" sqref="G1:H65536"/>
    </sheetView>
  </sheetViews>
  <sheetFormatPr defaultRowHeight="14.25"/>
  <cols>
    <col min="1" max="1" width="64.5703125" style="157" customWidth="1"/>
    <col min="2" max="2" width="11.28515625" style="231" customWidth="1"/>
    <col min="3" max="3" width="12.42578125" style="231" customWidth="1"/>
    <col min="4" max="4" width="14.5703125" style="231" customWidth="1"/>
    <col min="5" max="6" width="9.85546875" style="231" bestFit="1" customWidth="1"/>
    <col min="7" max="16384" width="9.140625" style="4"/>
  </cols>
  <sheetData>
    <row r="1" spans="1:6" ht="35.25" customHeight="1">
      <c r="A1" s="156" t="s">
        <v>2</v>
      </c>
      <c r="B1" s="156" t="s">
        <v>3</v>
      </c>
      <c r="C1" s="156" t="s">
        <v>342</v>
      </c>
      <c r="D1" s="156" t="s">
        <v>415</v>
      </c>
      <c r="E1" s="230" t="s">
        <v>833</v>
      </c>
      <c r="F1" s="230" t="s">
        <v>834</v>
      </c>
    </row>
    <row r="2" spans="1:6" ht="15">
      <c r="A2" s="335" t="s">
        <v>1131</v>
      </c>
      <c r="B2" s="335"/>
      <c r="C2" s="335"/>
      <c r="D2" s="335"/>
      <c r="E2" s="335"/>
      <c r="F2" s="335"/>
    </row>
    <row r="3" spans="1:6">
      <c r="A3" s="232" t="s">
        <v>327</v>
      </c>
      <c r="B3" s="140">
        <v>8</v>
      </c>
      <c r="C3" s="140">
        <v>66</v>
      </c>
      <c r="D3" s="140" t="s">
        <v>344</v>
      </c>
      <c r="E3" s="121">
        <v>255</v>
      </c>
      <c r="F3" s="121">
        <v>215</v>
      </c>
    </row>
    <row r="4" spans="1:6">
      <c r="A4" s="232" t="s">
        <v>328</v>
      </c>
      <c r="B4" s="140">
        <v>8</v>
      </c>
      <c r="C4" s="140">
        <v>50</v>
      </c>
      <c r="D4" s="140" t="s">
        <v>344</v>
      </c>
      <c r="E4" s="121">
        <v>230</v>
      </c>
      <c r="F4" s="121">
        <v>190</v>
      </c>
    </row>
    <row r="5" spans="1:6">
      <c r="A5" s="232" t="s">
        <v>347</v>
      </c>
      <c r="B5" s="140">
        <v>8</v>
      </c>
      <c r="C5" s="140">
        <v>50</v>
      </c>
      <c r="D5" s="140" t="s">
        <v>344</v>
      </c>
      <c r="E5" s="121">
        <v>220</v>
      </c>
      <c r="F5" s="121">
        <v>183</v>
      </c>
    </row>
    <row r="6" spans="1:6">
      <c r="A6" s="232" t="s">
        <v>575</v>
      </c>
      <c r="B6" s="140">
        <v>8</v>
      </c>
      <c r="C6" s="140">
        <v>50</v>
      </c>
      <c r="D6" s="140" t="s">
        <v>348</v>
      </c>
      <c r="E6" s="121">
        <v>142</v>
      </c>
      <c r="F6" s="121">
        <v>116</v>
      </c>
    </row>
    <row r="7" spans="1:6">
      <c r="A7" s="232" t="s">
        <v>576</v>
      </c>
      <c r="B7" s="140">
        <v>12</v>
      </c>
      <c r="C7" s="140">
        <v>50</v>
      </c>
      <c r="D7" s="140" t="s">
        <v>348</v>
      </c>
      <c r="E7" s="121">
        <v>194</v>
      </c>
      <c r="F7" s="121">
        <v>161</v>
      </c>
    </row>
    <row r="8" spans="1:6">
      <c r="A8" s="232" t="s">
        <v>346</v>
      </c>
      <c r="B8" s="140">
        <v>12</v>
      </c>
      <c r="C8" s="140">
        <v>50</v>
      </c>
      <c r="D8" s="140" t="s">
        <v>344</v>
      </c>
      <c r="E8" s="121">
        <v>330</v>
      </c>
      <c r="F8" s="121">
        <v>273</v>
      </c>
    </row>
    <row r="9" spans="1:6">
      <c r="A9" s="232" t="s">
        <v>357</v>
      </c>
      <c r="B9" s="140">
        <v>16</v>
      </c>
      <c r="C9" s="140">
        <v>50</v>
      </c>
      <c r="D9" s="140" t="s">
        <v>344</v>
      </c>
      <c r="E9" s="121">
        <v>390</v>
      </c>
      <c r="F9" s="121">
        <v>323</v>
      </c>
    </row>
    <row r="10" spans="1:6">
      <c r="A10" s="232" t="s">
        <v>836</v>
      </c>
      <c r="B10" s="140">
        <v>5</v>
      </c>
      <c r="C10" s="140"/>
      <c r="D10" s="140" t="s">
        <v>344</v>
      </c>
      <c r="E10" s="121">
        <v>120</v>
      </c>
      <c r="F10" s="121">
        <v>100</v>
      </c>
    </row>
    <row r="11" spans="1:6">
      <c r="A11" s="232" t="s">
        <v>577</v>
      </c>
      <c r="B11" s="140">
        <v>8</v>
      </c>
      <c r="C11" s="140">
        <v>50</v>
      </c>
      <c r="D11" s="140" t="s">
        <v>579</v>
      </c>
      <c r="E11" s="121">
        <v>116</v>
      </c>
      <c r="F11" s="121">
        <v>97</v>
      </c>
    </row>
    <row r="12" spans="1:6">
      <c r="A12" s="232" t="s">
        <v>578</v>
      </c>
      <c r="B12" s="140">
        <v>10</v>
      </c>
      <c r="C12" s="140">
        <v>50</v>
      </c>
      <c r="D12" s="140" t="s">
        <v>579</v>
      </c>
      <c r="E12" s="121">
        <v>120</v>
      </c>
      <c r="F12" s="121">
        <v>100</v>
      </c>
    </row>
    <row r="13" spans="1:6">
      <c r="A13" s="232" t="s">
        <v>329</v>
      </c>
      <c r="B13" s="140">
        <v>8</v>
      </c>
      <c r="C13" s="140">
        <v>33</v>
      </c>
      <c r="D13" s="140" t="s">
        <v>344</v>
      </c>
      <c r="E13" s="121">
        <v>165</v>
      </c>
      <c r="F13" s="121">
        <v>135</v>
      </c>
    </row>
    <row r="14" spans="1:6">
      <c r="A14" s="232" t="s">
        <v>330</v>
      </c>
      <c r="B14" s="140">
        <v>12</v>
      </c>
      <c r="C14" s="140">
        <v>33</v>
      </c>
      <c r="D14" s="140" t="s">
        <v>344</v>
      </c>
      <c r="E14" s="121">
        <v>265</v>
      </c>
      <c r="F14" s="121">
        <v>220</v>
      </c>
    </row>
    <row r="15" spans="1:6">
      <c r="A15" s="232" t="s">
        <v>331</v>
      </c>
      <c r="B15" s="140">
        <v>16</v>
      </c>
      <c r="C15" s="140">
        <v>33</v>
      </c>
      <c r="D15" s="140" t="s">
        <v>344</v>
      </c>
      <c r="E15" s="121">
        <v>331</v>
      </c>
      <c r="F15" s="121">
        <v>276</v>
      </c>
    </row>
    <row r="16" spans="1:6">
      <c r="A16" s="232" t="s">
        <v>332</v>
      </c>
      <c r="B16" s="140">
        <v>8</v>
      </c>
      <c r="C16" s="140">
        <v>50</v>
      </c>
      <c r="D16" s="140" t="s">
        <v>344</v>
      </c>
      <c r="E16" s="121">
        <v>190</v>
      </c>
      <c r="F16" s="121">
        <v>158</v>
      </c>
    </row>
    <row r="17" spans="1:6">
      <c r="A17" s="232" t="s">
        <v>613</v>
      </c>
      <c r="B17" s="140">
        <v>4</v>
      </c>
      <c r="C17" s="140">
        <v>33</v>
      </c>
      <c r="D17" s="140" t="s">
        <v>549</v>
      </c>
      <c r="E17" s="121">
        <v>48.5</v>
      </c>
      <c r="F17" s="121">
        <v>40.5</v>
      </c>
    </row>
    <row r="18" spans="1:6">
      <c r="A18" s="232" t="s">
        <v>614</v>
      </c>
      <c r="B18" s="140">
        <v>8</v>
      </c>
      <c r="C18" s="140">
        <v>33</v>
      </c>
      <c r="D18" s="140" t="s">
        <v>549</v>
      </c>
      <c r="E18" s="121">
        <v>87.5</v>
      </c>
      <c r="F18" s="121">
        <v>73</v>
      </c>
    </row>
    <row r="19" spans="1:6">
      <c r="A19" s="232" t="s">
        <v>1165</v>
      </c>
      <c r="B19" s="140">
        <v>8</v>
      </c>
      <c r="C19" s="140">
        <v>33</v>
      </c>
      <c r="D19" s="140" t="s">
        <v>344</v>
      </c>
      <c r="E19" s="121">
        <v>138</v>
      </c>
      <c r="F19" s="121">
        <v>115</v>
      </c>
    </row>
    <row r="20" spans="1:6">
      <c r="A20" s="232" t="s">
        <v>363</v>
      </c>
      <c r="B20" s="140">
        <v>10</v>
      </c>
      <c r="C20" s="140">
        <v>33</v>
      </c>
      <c r="D20" s="140" t="s">
        <v>344</v>
      </c>
      <c r="E20" s="121">
        <v>200</v>
      </c>
      <c r="F20" s="121">
        <v>167</v>
      </c>
    </row>
    <row r="21" spans="1:6">
      <c r="A21" s="232" t="s">
        <v>942</v>
      </c>
      <c r="B21" s="140">
        <v>12</v>
      </c>
      <c r="C21" s="140">
        <v>33</v>
      </c>
      <c r="D21" s="140" t="s">
        <v>344</v>
      </c>
      <c r="E21" s="121">
        <v>250</v>
      </c>
      <c r="F21" s="121">
        <v>207</v>
      </c>
    </row>
    <row r="22" spans="1:6">
      <c r="A22" s="232" t="s">
        <v>943</v>
      </c>
      <c r="B22" s="140">
        <v>16</v>
      </c>
      <c r="C22" s="140">
        <v>33</v>
      </c>
      <c r="D22" s="140" t="s">
        <v>344</v>
      </c>
      <c r="E22" s="121">
        <v>345</v>
      </c>
      <c r="F22" s="121">
        <v>285</v>
      </c>
    </row>
    <row r="23" spans="1:6">
      <c r="A23" s="232" t="s">
        <v>365</v>
      </c>
      <c r="B23" s="140">
        <v>10</v>
      </c>
      <c r="C23" s="140">
        <v>50</v>
      </c>
      <c r="D23" s="140" t="s">
        <v>344</v>
      </c>
      <c r="E23" s="121">
        <v>360</v>
      </c>
      <c r="F23" s="121">
        <v>300</v>
      </c>
    </row>
    <row r="24" spans="1:6">
      <c r="A24" s="232" t="s">
        <v>527</v>
      </c>
      <c r="B24" s="140">
        <v>8</v>
      </c>
      <c r="C24" s="140">
        <v>33</v>
      </c>
      <c r="D24" s="140" t="s">
        <v>343</v>
      </c>
      <c r="E24" s="121">
        <v>160</v>
      </c>
      <c r="F24" s="121">
        <v>134</v>
      </c>
    </row>
    <row r="25" spans="1:6">
      <c r="A25" s="232" t="s">
        <v>528</v>
      </c>
      <c r="B25" s="140">
        <v>8</v>
      </c>
      <c r="C25" s="140">
        <v>33</v>
      </c>
      <c r="D25" s="140" t="s">
        <v>343</v>
      </c>
      <c r="E25" s="121">
        <v>160</v>
      </c>
      <c r="F25" s="121">
        <v>134</v>
      </c>
    </row>
    <row r="26" spans="1:6">
      <c r="A26" s="232" t="s">
        <v>333</v>
      </c>
      <c r="B26" s="140">
        <v>8</v>
      </c>
      <c r="C26" s="140">
        <v>33</v>
      </c>
      <c r="D26" s="140" t="s">
        <v>343</v>
      </c>
      <c r="E26" s="121">
        <v>160</v>
      </c>
      <c r="F26" s="121">
        <v>134</v>
      </c>
    </row>
    <row r="27" spans="1:6">
      <c r="A27" s="232" t="s">
        <v>366</v>
      </c>
      <c r="B27" s="140">
        <v>4</v>
      </c>
      <c r="C27" s="140">
        <v>33</v>
      </c>
      <c r="D27" s="140" t="s">
        <v>344</v>
      </c>
      <c r="E27" s="121">
        <v>160</v>
      </c>
      <c r="F27" s="121">
        <v>134</v>
      </c>
    </row>
    <row r="28" spans="1:6">
      <c r="A28" s="232" t="s">
        <v>334</v>
      </c>
      <c r="B28" s="140">
        <v>8</v>
      </c>
      <c r="C28" s="140">
        <v>33</v>
      </c>
      <c r="D28" s="140" t="s">
        <v>343</v>
      </c>
      <c r="E28" s="121">
        <v>160</v>
      </c>
      <c r="F28" s="121">
        <v>134</v>
      </c>
    </row>
    <row r="29" spans="1:6">
      <c r="A29" s="232" t="s">
        <v>529</v>
      </c>
      <c r="B29" s="140">
        <v>8</v>
      </c>
      <c r="C29" s="140">
        <v>33</v>
      </c>
      <c r="D29" s="140" t="s">
        <v>343</v>
      </c>
      <c r="E29" s="121">
        <v>160</v>
      </c>
      <c r="F29" s="121">
        <v>134</v>
      </c>
    </row>
    <row r="30" spans="1:6">
      <c r="A30" s="232" t="s">
        <v>335</v>
      </c>
      <c r="B30" s="140">
        <v>8</v>
      </c>
      <c r="C30" s="140">
        <v>33</v>
      </c>
      <c r="D30" s="140" t="s">
        <v>344</v>
      </c>
      <c r="E30" s="121">
        <v>160</v>
      </c>
      <c r="F30" s="121">
        <v>134</v>
      </c>
    </row>
    <row r="31" spans="1:6">
      <c r="A31" s="232" t="s">
        <v>359</v>
      </c>
      <c r="B31" s="140">
        <v>8</v>
      </c>
      <c r="C31" s="140">
        <v>33</v>
      </c>
      <c r="D31" s="140" t="s">
        <v>344</v>
      </c>
      <c r="E31" s="121">
        <v>160</v>
      </c>
      <c r="F31" s="121">
        <v>134</v>
      </c>
    </row>
    <row r="32" spans="1:6">
      <c r="A32" s="232" t="s">
        <v>1114</v>
      </c>
      <c r="B32" s="140">
        <v>8</v>
      </c>
      <c r="C32" s="140">
        <v>30</v>
      </c>
      <c r="D32" s="140" t="s">
        <v>1127</v>
      </c>
      <c r="E32" s="121">
        <v>320</v>
      </c>
      <c r="F32" s="121">
        <v>280</v>
      </c>
    </row>
    <row r="33" spans="1:6">
      <c r="A33" s="232" t="s">
        <v>1107</v>
      </c>
      <c r="B33" s="140">
        <v>8</v>
      </c>
      <c r="C33" s="140">
        <v>30</v>
      </c>
      <c r="D33" s="140" t="s">
        <v>997</v>
      </c>
      <c r="E33" s="121">
        <v>259.97000000000003</v>
      </c>
      <c r="F33" s="121">
        <v>216.64</v>
      </c>
    </row>
    <row r="34" spans="1:6">
      <c r="A34" s="232" t="s">
        <v>1055</v>
      </c>
      <c r="B34" s="140">
        <v>5</v>
      </c>
      <c r="C34" s="140">
        <v>33</v>
      </c>
      <c r="D34" s="140" t="s">
        <v>344</v>
      </c>
      <c r="E34" s="121">
        <v>75</v>
      </c>
      <c r="F34" s="121">
        <v>65</v>
      </c>
    </row>
    <row r="35" spans="1:6">
      <c r="A35" s="232" t="s">
        <v>1108</v>
      </c>
      <c r="B35" s="140">
        <v>12</v>
      </c>
      <c r="C35" s="140">
        <v>33</v>
      </c>
      <c r="D35" s="140" t="s">
        <v>344</v>
      </c>
      <c r="E35" s="121">
        <v>174</v>
      </c>
      <c r="F35" s="121">
        <v>152</v>
      </c>
    </row>
    <row r="36" spans="1:6">
      <c r="A36" s="232" t="s">
        <v>1112</v>
      </c>
      <c r="B36" s="140">
        <v>8</v>
      </c>
      <c r="C36" s="140">
        <v>33</v>
      </c>
      <c r="D36" s="140" t="s">
        <v>633</v>
      </c>
      <c r="E36" s="121">
        <v>80</v>
      </c>
      <c r="F36" s="121">
        <v>70</v>
      </c>
    </row>
    <row r="37" spans="1:6">
      <c r="A37" s="232" t="s">
        <v>1109</v>
      </c>
      <c r="B37" s="140">
        <v>12</v>
      </c>
      <c r="C37" s="140">
        <v>33</v>
      </c>
      <c r="D37" s="140" t="s">
        <v>344</v>
      </c>
      <c r="E37" s="121">
        <v>155</v>
      </c>
      <c r="F37" s="121">
        <v>134</v>
      </c>
    </row>
    <row r="38" spans="1:6">
      <c r="A38" s="232" t="s">
        <v>1049</v>
      </c>
      <c r="B38" s="140">
        <v>8</v>
      </c>
      <c r="C38" s="140">
        <v>33</v>
      </c>
      <c r="D38" s="140" t="s">
        <v>736</v>
      </c>
      <c r="E38" s="121">
        <v>125</v>
      </c>
      <c r="F38" s="121">
        <v>110</v>
      </c>
    </row>
    <row r="39" spans="1:6">
      <c r="A39" s="232" t="s">
        <v>1130</v>
      </c>
      <c r="B39" s="140">
        <v>8</v>
      </c>
      <c r="C39" s="140"/>
      <c r="D39" s="140" t="s">
        <v>950</v>
      </c>
      <c r="E39" s="121">
        <v>310</v>
      </c>
      <c r="F39" s="121">
        <v>270</v>
      </c>
    </row>
    <row r="40" spans="1:6">
      <c r="A40" s="232" t="s">
        <v>1129</v>
      </c>
      <c r="B40" s="140">
        <v>8</v>
      </c>
      <c r="C40" s="140"/>
      <c r="D40" s="140" t="s">
        <v>950</v>
      </c>
      <c r="E40" s="121">
        <v>340</v>
      </c>
      <c r="F40" s="121">
        <v>283</v>
      </c>
    </row>
    <row r="41" spans="1:6">
      <c r="A41" s="232" t="s">
        <v>1050</v>
      </c>
      <c r="B41" s="140">
        <v>10</v>
      </c>
      <c r="C41" s="140">
        <v>70</v>
      </c>
      <c r="D41" s="140" t="s">
        <v>957</v>
      </c>
      <c r="E41" s="121">
        <v>340</v>
      </c>
      <c r="F41" s="121">
        <v>283</v>
      </c>
    </row>
    <row r="42" spans="1:6">
      <c r="A42" s="232" t="s">
        <v>1111</v>
      </c>
      <c r="B42" s="140">
        <v>10</v>
      </c>
      <c r="C42" s="140">
        <v>33</v>
      </c>
      <c r="D42" s="140" t="s">
        <v>344</v>
      </c>
      <c r="E42" s="121">
        <v>153</v>
      </c>
      <c r="F42" s="121">
        <v>133</v>
      </c>
    </row>
    <row r="43" spans="1:6">
      <c r="A43" s="232" t="s">
        <v>1047</v>
      </c>
      <c r="B43" s="140">
        <v>8</v>
      </c>
      <c r="C43" s="140">
        <v>33</v>
      </c>
      <c r="D43" s="140" t="s">
        <v>344</v>
      </c>
      <c r="E43" s="121">
        <v>110</v>
      </c>
      <c r="F43" s="121">
        <v>90</v>
      </c>
    </row>
    <row r="44" spans="1:6">
      <c r="A44" s="232" t="s">
        <v>1048</v>
      </c>
      <c r="B44" s="140">
        <v>5</v>
      </c>
      <c r="C44" s="140">
        <v>33</v>
      </c>
      <c r="D44" s="140" t="s">
        <v>344</v>
      </c>
      <c r="E44" s="121">
        <v>94</v>
      </c>
      <c r="F44" s="121">
        <v>82</v>
      </c>
    </row>
    <row r="45" spans="1:6">
      <c r="A45" s="232" t="s">
        <v>1110</v>
      </c>
      <c r="B45" s="140">
        <v>10</v>
      </c>
      <c r="C45" s="140">
        <v>33</v>
      </c>
      <c r="D45" s="140" t="s">
        <v>344</v>
      </c>
      <c r="E45" s="121">
        <v>152</v>
      </c>
      <c r="F45" s="121">
        <v>132</v>
      </c>
    </row>
    <row r="46" spans="1:6">
      <c r="A46" s="232" t="s">
        <v>1046</v>
      </c>
      <c r="B46" s="140">
        <v>12</v>
      </c>
      <c r="C46" s="140">
        <v>50</v>
      </c>
      <c r="D46" s="140" t="s">
        <v>344</v>
      </c>
      <c r="E46" s="121">
        <v>220</v>
      </c>
      <c r="F46" s="121">
        <v>190</v>
      </c>
    </row>
    <row r="47" spans="1:6" ht="15">
      <c r="A47" s="335" t="s">
        <v>1128</v>
      </c>
      <c r="B47" s="335"/>
      <c r="C47" s="335"/>
      <c r="D47" s="335"/>
      <c r="E47" s="335"/>
      <c r="F47" s="335"/>
    </row>
    <row r="48" spans="1:6">
      <c r="A48" s="232" t="s">
        <v>336</v>
      </c>
      <c r="B48" s="140">
        <v>5</v>
      </c>
      <c r="C48" s="140">
        <v>66</v>
      </c>
      <c r="D48" s="140" t="s">
        <v>344</v>
      </c>
      <c r="E48" s="121">
        <v>225</v>
      </c>
      <c r="F48" s="121">
        <v>188</v>
      </c>
    </row>
    <row r="49" spans="1:6">
      <c r="A49" s="232" t="s">
        <v>337</v>
      </c>
      <c r="B49" s="140">
        <v>5</v>
      </c>
      <c r="C49" s="140">
        <v>50</v>
      </c>
      <c r="D49" s="140" t="s">
        <v>344</v>
      </c>
      <c r="E49" s="121">
        <v>154</v>
      </c>
      <c r="F49" s="121">
        <v>128</v>
      </c>
    </row>
    <row r="50" spans="1:6">
      <c r="A50" s="232" t="s">
        <v>360</v>
      </c>
      <c r="B50" s="140">
        <v>4</v>
      </c>
      <c r="C50" s="140"/>
      <c r="D50" s="140" t="s">
        <v>344</v>
      </c>
      <c r="E50" s="121">
        <v>480</v>
      </c>
      <c r="F50" s="121">
        <v>400</v>
      </c>
    </row>
    <row r="51" spans="1:6">
      <c r="A51" s="232" t="s">
        <v>630</v>
      </c>
      <c r="B51" s="140">
        <v>5</v>
      </c>
      <c r="C51" s="140"/>
      <c r="D51" s="140" t="s">
        <v>631</v>
      </c>
      <c r="E51" s="121">
        <v>75</v>
      </c>
      <c r="F51" s="121">
        <v>62</v>
      </c>
    </row>
    <row r="52" spans="1:6">
      <c r="A52" s="232" t="s">
        <v>338</v>
      </c>
      <c r="B52" s="140">
        <v>5</v>
      </c>
      <c r="C52" s="140">
        <v>33</v>
      </c>
      <c r="D52" s="140" t="s">
        <v>344</v>
      </c>
      <c r="E52" s="121">
        <v>116</v>
      </c>
      <c r="F52" s="121">
        <v>97</v>
      </c>
    </row>
    <row r="53" spans="1:6">
      <c r="A53" s="232" t="s">
        <v>339</v>
      </c>
      <c r="B53" s="140">
        <v>8</v>
      </c>
      <c r="C53" s="140">
        <v>50</v>
      </c>
      <c r="D53" s="140" t="s">
        <v>344</v>
      </c>
      <c r="E53" s="121">
        <v>263</v>
      </c>
      <c r="F53" s="121">
        <v>220</v>
      </c>
    </row>
    <row r="54" spans="1:6">
      <c r="A54" s="232" t="s">
        <v>340</v>
      </c>
      <c r="B54" s="140">
        <v>10</v>
      </c>
      <c r="C54" s="140">
        <v>33</v>
      </c>
      <c r="D54" s="140" t="s">
        <v>344</v>
      </c>
      <c r="E54" s="121"/>
      <c r="F54" s="121">
        <v>180</v>
      </c>
    </row>
    <row r="55" spans="1:6">
      <c r="A55" s="232" t="s">
        <v>588</v>
      </c>
      <c r="B55" s="140">
        <v>4</v>
      </c>
      <c r="C55" s="140">
        <v>33</v>
      </c>
      <c r="D55" s="140" t="s">
        <v>632</v>
      </c>
      <c r="E55" s="121">
        <v>140</v>
      </c>
      <c r="F55" s="121">
        <v>105</v>
      </c>
    </row>
    <row r="56" spans="1:6">
      <c r="A56" s="232" t="s">
        <v>1074</v>
      </c>
      <c r="B56" s="140">
        <v>6</v>
      </c>
      <c r="C56" s="140"/>
      <c r="D56" s="140" t="s">
        <v>1075</v>
      </c>
      <c r="E56" s="121">
        <v>115</v>
      </c>
      <c r="F56" s="121">
        <v>100</v>
      </c>
    </row>
    <row r="57" spans="1:6">
      <c r="A57" s="232" t="s">
        <v>1074</v>
      </c>
      <c r="B57" s="140">
        <v>8</v>
      </c>
      <c r="C57" s="140"/>
      <c r="D57" s="140" t="s">
        <v>1075</v>
      </c>
      <c r="E57" s="121">
        <v>153</v>
      </c>
      <c r="F57" s="121">
        <v>133</v>
      </c>
    </row>
    <row r="58" spans="1:6">
      <c r="A58" s="232" t="s">
        <v>1074</v>
      </c>
      <c r="B58" s="140">
        <v>6</v>
      </c>
      <c r="C58" s="140"/>
      <c r="D58" s="140" t="s">
        <v>632</v>
      </c>
      <c r="E58" s="121">
        <v>210</v>
      </c>
      <c r="F58" s="121">
        <v>182</v>
      </c>
    </row>
    <row r="59" spans="1:6">
      <c r="A59" s="232" t="s">
        <v>1074</v>
      </c>
      <c r="B59" s="140">
        <v>8</v>
      </c>
      <c r="C59" s="140"/>
      <c r="D59" s="140" t="s">
        <v>632</v>
      </c>
      <c r="E59" s="121">
        <v>270</v>
      </c>
      <c r="F59" s="121">
        <v>235</v>
      </c>
    </row>
    <row r="60" spans="1:6">
      <c r="A60" s="232" t="s">
        <v>1076</v>
      </c>
      <c r="B60" s="140">
        <v>6</v>
      </c>
      <c r="C60" s="140"/>
      <c r="D60" s="140" t="s">
        <v>1075</v>
      </c>
      <c r="E60" s="121">
        <v>125</v>
      </c>
      <c r="F60" s="121">
        <v>110</v>
      </c>
    </row>
    <row r="61" spans="1:6">
      <c r="A61" s="232" t="s">
        <v>1076</v>
      </c>
      <c r="B61" s="140">
        <v>8</v>
      </c>
      <c r="C61" s="140"/>
      <c r="D61" s="140" t="s">
        <v>1075</v>
      </c>
      <c r="E61" s="121">
        <v>167</v>
      </c>
      <c r="F61" s="121">
        <v>145</v>
      </c>
    </row>
    <row r="62" spans="1:6">
      <c r="A62" s="232" t="s">
        <v>1076</v>
      </c>
      <c r="B62" s="140">
        <v>6</v>
      </c>
      <c r="C62" s="140"/>
      <c r="D62" s="140" t="s">
        <v>632</v>
      </c>
      <c r="E62" s="121">
        <v>226</v>
      </c>
      <c r="F62" s="121">
        <v>197</v>
      </c>
    </row>
    <row r="63" spans="1:6">
      <c r="A63" s="232" t="s">
        <v>1076</v>
      </c>
      <c r="B63" s="140">
        <v>8</v>
      </c>
      <c r="C63" s="140"/>
      <c r="D63" s="140" t="s">
        <v>632</v>
      </c>
      <c r="E63" s="121">
        <v>300</v>
      </c>
      <c r="F63" s="121">
        <v>260</v>
      </c>
    </row>
    <row r="64" spans="1:6">
      <c r="A64" s="232" t="s">
        <v>1051</v>
      </c>
      <c r="B64" s="140">
        <v>6</v>
      </c>
      <c r="C64" s="140"/>
      <c r="D64" s="140" t="s">
        <v>1002</v>
      </c>
      <c r="E64" s="121">
        <v>821.27</v>
      </c>
      <c r="F64" s="121">
        <v>714.15</v>
      </c>
    </row>
    <row r="65" spans="1:6">
      <c r="A65" s="232" t="s">
        <v>1052</v>
      </c>
      <c r="B65" s="140">
        <v>10</v>
      </c>
      <c r="C65" s="140"/>
      <c r="D65" s="140" t="s">
        <v>1003</v>
      </c>
      <c r="E65" s="121">
        <v>365.01</v>
      </c>
      <c r="F65" s="121">
        <v>317.39999999999998</v>
      </c>
    </row>
    <row r="66" spans="1:6">
      <c r="A66" s="232" t="s">
        <v>1056</v>
      </c>
      <c r="B66" s="140">
        <v>4</v>
      </c>
      <c r="C66" s="140">
        <v>70</v>
      </c>
      <c r="D66" s="140" t="s">
        <v>344</v>
      </c>
      <c r="E66" s="121">
        <v>419.76</v>
      </c>
      <c r="F66" s="121">
        <v>365.01</v>
      </c>
    </row>
    <row r="67" spans="1:6">
      <c r="A67" s="232" t="s">
        <v>1057</v>
      </c>
      <c r="B67" s="140">
        <v>4</v>
      </c>
      <c r="C67" s="140">
        <v>160</v>
      </c>
      <c r="D67" s="140" t="s">
        <v>344</v>
      </c>
      <c r="E67" s="121">
        <v>547.52</v>
      </c>
      <c r="F67" s="121">
        <v>476.1</v>
      </c>
    </row>
    <row r="68" spans="1:6">
      <c r="A68" s="232" t="s">
        <v>1058</v>
      </c>
      <c r="B68" s="140">
        <v>9</v>
      </c>
      <c r="C68" s="140">
        <v>75</v>
      </c>
      <c r="D68" s="140" t="s">
        <v>344</v>
      </c>
      <c r="E68" s="121">
        <v>365.01</v>
      </c>
      <c r="F68" s="121">
        <v>317.39999999999998</v>
      </c>
    </row>
    <row r="69" spans="1:6">
      <c r="A69" s="65" t="s">
        <v>1134</v>
      </c>
      <c r="B69" s="62">
        <v>4</v>
      </c>
      <c r="C69" s="233">
        <v>45</v>
      </c>
      <c r="D69" s="234" t="s">
        <v>344</v>
      </c>
      <c r="E69" s="121">
        <v>264.63</v>
      </c>
      <c r="F69" s="121">
        <v>230.12</v>
      </c>
    </row>
    <row r="70" spans="1:6">
      <c r="A70" s="232" t="s">
        <v>1059</v>
      </c>
      <c r="B70" s="140">
        <v>9</v>
      </c>
      <c r="C70" s="140">
        <v>75</v>
      </c>
      <c r="D70" s="140" t="s">
        <v>737</v>
      </c>
      <c r="E70" s="121">
        <v>501.89</v>
      </c>
      <c r="F70" s="121">
        <v>436.43</v>
      </c>
    </row>
    <row r="71" spans="1:6">
      <c r="A71" s="232" t="s">
        <v>1060</v>
      </c>
      <c r="B71" s="140">
        <v>7</v>
      </c>
      <c r="C71" s="140">
        <v>70</v>
      </c>
      <c r="D71" s="140" t="s">
        <v>344</v>
      </c>
      <c r="E71" s="121">
        <v>346.76</v>
      </c>
      <c r="F71" s="121">
        <v>301.52999999999997</v>
      </c>
    </row>
    <row r="72" spans="1:6">
      <c r="A72" s="232" t="s">
        <v>1061</v>
      </c>
      <c r="B72" s="140">
        <v>6</v>
      </c>
      <c r="C72" s="140">
        <v>130</v>
      </c>
      <c r="D72" s="140" t="s">
        <v>738</v>
      </c>
      <c r="E72" s="121">
        <v>848.65</v>
      </c>
      <c r="F72" s="121">
        <v>737.96</v>
      </c>
    </row>
    <row r="73" spans="1:6" ht="15">
      <c r="A73" s="335" t="s">
        <v>1132</v>
      </c>
      <c r="B73" s="335"/>
      <c r="C73" s="335"/>
      <c r="D73" s="335"/>
      <c r="E73" s="335"/>
      <c r="F73" s="335"/>
    </row>
    <row r="74" spans="1:6">
      <c r="A74" s="232" t="s">
        <v>1080</v>
      </c>
      <c r="B74" s="140">
        <v>10</v>
      </c>
      <c r="C74" s="140"/>
      <c r="D74" s="140" t="s">
        <v>1077</v>
      </c>
      <c r="E74" s="121">
        <v>35</v>
      </c>
      <c r="F74" s="121">
        <v>31</v>
      </c>
    </row>
    <row r="75" spans="1:6">
      <c r="A75" s="232" t="s">
        <v>1135</v>
      </c>
      <c r="B75" s="140">
        <v>10</v>
      </c>
      <c r="C75" s="140"/>
      <c r="D75" s="140" t="s">
        <v>1136</v>
      </c>
      <c r="E75" s="121">
        <v>61</v>
      </c>
      <c r="F75" s="121">
        <v>53</v>
      </c>
    </row>
    <row r="76" spans="1:6">
      <c r="A76" s="232" t="s">
        <v>1081</v>
      </c>
      <c r="B76" s="140">
        <v>10</v>
      </c>
      <c r="C76" s="140"/>
      <c r="D76" s="140" t="s">
        <v>1078</v>
      </c>
      <c r="E76" s="121">
        <v>72</v>
      </c>
      <c r="F76" s="121">
        <v>62</v>
      </c>
    </row>
    <row r="77" spans="1:6">
      <c r="A77" s="232" t="s">
        <v>1137</v>
      </c>
      <c r="B77" s="140">
        <v>10</v>
      </c>
      <c r="C77" s="140"/>
      <c r="D77" s="140" t="s">
        <v>1136</v>
      </c>
      <c r="E77" s="121">
        <v>88</v>
      </c>
      <c r="F77" s="121">
        <v>76</v>
      </c>
    </row>
    <row r="78" spans="1:6">
      <c r="A78" s="232" t="s">
        <v>1144</v>
      </c>
      <c r="B78" s="140">
        <v>10</v>
      </c>
      <c r="C78" s="140"/>
      <c r="D78" s="140" t="s">
        <v>1078</v>
      </c>
      <c r="E78" s="121">
        <v>115</v>
      </c>
      <c r="F78" s="121">
        <v>100</v>
      </c>
    </row>
    <row r="79" spans="1:6">
      <c r="A79" s="232" t="s">
        <v>1082</v>
      </c>
      <c r="B79" s="140">
        <v>8</v>
      </c>
      <c r="C79" s="140"/>
      <c r="D79" s="140" t="s">
        <v>1079</v>
      </c>
      <c r="E79" s="121">
        <v>322</v>
      </c>
      <c r="F79" s="121">
        <v>280</v>
      </c>
    </row>
    <row r="80" spans="1:6" ht="15">
      <c r="A80" s="252" t="s">
        <v>1164</v>
      </c>
      <c r="B80" s="134"/>
      <c r="C80" s="134"/>
      <c r="D80" s="134"/>
      <c r="E80" s="121">
        <v>722.72</v>
      </c>
      <c r="F80" s="121">
        <v>628.45000000000005</v>
      </c>
    </row>
    <row r="81" spans="1:6">
      <c r="A81" s="232" t="s">
        <v>1138</v>
      </c>
      <c r="B81" s="140">
        <v>8</v>
      </c>
      <c r="C81" s="140"/>
      <c r="D81" s="140"/>
      <c r="E81" s="121">
        <v>200</v>
      </c>
      <c r="F81" s="121">
        <v>175</v>
      </c>
    </row>
    <row r="82" spans="1:6">
      <c r="A82" s="232" t="s">
        <v>1139</v>
      </c>
      <c r="B82" s="140">
        <v>20</v>
      </c>
      <c r="C82" s="140"/>
      <c r="D82" s="140"/>
      <c r="E82" s="121">
        <v>105</v>
      </c>
      <c r="F82" s="121">
        <v>90</v>
      </c>
    </row>
    <row r="83" spans="1:6">
      <c r="A83" s="232" t="s">
        <v>1140</v>
      </c>
      <c r="B83" s="140"/>
      <c r="C83" s="140"/>
      <c r="D83" s="140"/>
      <c r="E83" s="121">
        <v>225</v>
      </c>
      <c r="F83" s="121">
        <v>197</v>
      </c>
    </row>
    <row r="84" spans="1:6">
      <c r="A84" s="232" t="s">
        <v>1062</v>
      </c>
      <c r="B84" s="140">
        <v>20</v>
      </c>
      <c r="C84" s="140"/>
      <c r="D84" s="140" t="s">
        <v>944</v>
      </c>
      <c r="E84" s="121">
        <v>581.6</v>
      </c>
      <c r="F84" s="121">
        <v>505.7</v>
      </c>
    </row>
    <row r="85" spans="1:6">
      <c r="A85" s="232" t="s">
        <v>1063</v>
      </c>
      <c r="B85" s="140">
        <v>26</v>
      </c>
      <c r="C85" s="140"/>
      <c r="D85" s="140" t="s">
        <v>944</v>
      </c>
      <c r="E85" s="121">
        <v>756.2</v>
      </c>
      <c r="F85" s="121">
        <v>657.6</v>
      </c>
    </row>
    <row r="86" spans="1:6">
      <c r="A86" s="232" t="s">
        <v>1064</v>
      </c>
      <c r="B86" s="140">
        <v>30</v>
      </c>
      <c r="C86" s="140"/>
      <c r="D86" s="140" t="s">
        <v>944</v>
      </c>
      <c r="E86" s="121">
        <v>872.4</v>
      </c>
      <c r="F86" s="121">
        <v>758.6</v>
      </c>
    </row>
    <row r="87" spans="1:6">
      <c r="A87" s="232" t="s">
        <v>1065</v>
      </c>
      <c r="B87" s="140">
        <v>35</v>
      </c>
      <c r="C87" s="140"/>
      <c r="D87" s="140" t="s">
        <v>944</v>
      </c>
      <c r="E87" s="121">
        <v>1018.1</v>
      </c>
      <c r="F87" s="121">
        <v>885.3</v>
      </c>
    </row>
    <row r="88" spans="1:6">
      <c r="A88" s="232" t="s">
        <v>1066</v>
      </c>
      <c r="B88" s="140">
        <v>40</v>
      </c>
      <c r="C88" s="140"/>
      <c r="D88" s="140" t="s">
        <v>944</v>
      </c>
      <c r="E88" s="121">
        <v>1164</v>
      </c>
      <c r="F88" s="121">
        <v>1012.2</v>
      </c>
    </row>
    <row r="89" spans="1:6">
      <c r="A89" s="232" t="s">
        <v>341</v>
      </c>
      <c r="B89" s="140">
        <v>100</v>
      </c>
      <c r="C89" s="140">
        <v>50</v>
      </c>
      <c r="D89" s="140" t="s">
        <v>345</v>
      </c>
      <c r="E89" s="121">
        <v>540</v>
      </c>
      <c r="F89" s="121">
        <v>450</v>
      </c>
    </row>
    <row r="90" spans="1:6">
      <c r="A90" s="232" t="s">
        <v>739</v>
      </c>
      <c r="B90" s="140">
        <v>50</v>
      </c>
      <c r="C90" s="140"/>
      <c r="D90" s="140" t="s">
        <v>345</v>
      </c>
      <c r="E90" s="121">
        <v>250</v>
      </c>
      <c r="F90" s="121">
        <v>170</v>
      </c>
    </row>
    <row r="91" spans="1:6" ht="15">
      <c r="A91" s="335" t="s">
        <v>1133</v>
      </c>
      <c r="B91" s="335"/>
      <c r="C91" s="335"/>
      <c r="D91" s="335"/>
      <c r="E91" s="335"/>
      <c r="F91" s="335"/>
    </row>
    <row r="92" spans="1:6">
      <c r="A92" s="232" t="s">
        <v>1053</v>
      </c>
      <c r="B92" s="140"/>
      <c r="C92" s="140"/>
      <c r="D92" s="140"/>
      <c r="E92" s="121">
        <v>4.08</v>
      </c>
      <c r="F92" s="121">
        <v>3.66</v>
      </c>
    </row>
    <row r="93" spans="1:6">
      <c r="A93" s="232" t="s">
        <v>1067</v>
      </c>
      <c r="B93" s="140"/>
      <c r="C93" s="140"/>
      <c r="D93" s="140"/>
      <c r="E93" s="121">
        <v>20</v>
      </c>
      <c r="F93" s="121">
        <v>15</v>
      </c>
    </row>
    <row r="94" spans="1:6">
      <c r="A94" s="232" t="s">
        <v>1068</v>
      </c>
      <c r="B94" s="140"/>
      <c r="C94" s="140"/>
      <c r="D94" s="140" t="s">
        <v>835</v>
      </c>
      <c r="E94" s="121">
        <v>20</v>
      </c>
      <c r="F94" s="121">
        <v>14</v>
      </c>
    </row>
    <row r="95" spans="1:6">
      <c r="A95" s="232" t="s">
        <v>548</v>
      </c>
      <c r="B95" s="140"/>
      <c r="C95" s="140"/>
      <c r="D95" s="140"/>
      <c r="E95" s="121">
        <v>20</v>
      </c>
      <c r="F95" s="121">
        <v>14</v>
      </c>
    </row>
    <row r="96" spans="1:6">
      <c r="A96" s="232" t="s">
        <v>1069</v>
      </c>
      <c r="B96" s="140"/>
      <c r="C96" s="140"/>
      <c r="D96" s="140"/>
      <c r="E96" s="121">
        <v>100</v>
      </c>
      <c r="F96" s="121">
        <v>86</v>
      </c>
    </row>
    <row r="97" spans="1:6">
      <c r="A97" s="232" t="s">
        <v>1126</v>
      </c>
      <c r="B97" s="140"/>
      <c r="C97" s="140"/>
      <c r="D97" s="140"/>
      <c r="E97" s="121">
        <v>100</v>
      </c>
      <c r="F97" s="121">
        <v>86</v>
      </c>
    </row>
    <row r="98" spans="1:6">
      <c r="A98" s="232" t="s">
        <v>1070</v>
      </c>
      <c r="B98" s="140"/>
      <c r="C98" s="140"/>
      <c r="D98" s="140"/>
      <c r="E98" s="121">
        <v>37</v>
      </c>
      <c r="F98" s="121">
        <v>32</v>
      </c>
    </row>
    <row r="99" spans="1:6">
      <c r="A99" s="232" t="s">
        <v>1071</v>
      </c>
      <c r="B99" s="140"/>
      <c r="C99" s="140"/>
      <c r="D99" s="140"/>
      <c r="E99" s="121">
        <v>37</v>
      </c>
      <c r="F99" s="121">
        <v>32</v>
      </c>
    </row>
    <row r="100" spans="1:6">
      <c r="A100" s="232" t="s">
        <v>1072</v>
      </c>
      <c r="B100" s="140"/>
      <c r="C100" s="140"/>
      <c r="D100" s="140"/>
      <c r="E100" s="121">
        <v>46</v>
      </c>
      <c r="F100" s="121">
        <v>40</v>
      </c>
    </row>
    <row r="101" spans="1:6">
      <c r="A101" s="232" t="s">
        <v>1073</v>
      </c>
      <c r="B101" s="140"/>
      <c r="C101" s="140"/>
      <c r="D101" s="140"/>
      <c r="E101" s="121">
        <v>46</v>
      </c>
      <c r="F101" s="121">
        <v>40</v>
      </c>
    </row>
    <row r="102" spans="1:6">
      <c r="A102" s="232" t="s">
        <v>540</v>
      </c>
      <c r="B102" s="140">
        <v>8</v>
      </c>
      <c r="C102" s="140">
        <v>50</v>
      </c>
      <c r="D102" s="140" t="s">
        <v>358</v>
      </c>
      <c r="E102" s="121">
        <v>41.5</v>
      </c>
      <c r="F102" s="121">
        <v>34.5</v>
      </c>
    </row>
    <row r="103" spans="1:6">
      <c r="A103" s="232" t="s">
        <v>541</v>
      </c>
      <c r="B103" s="140">
        <v>12</v>
      </c>
      <c r="C103" s="140">
        <v>50</v>
      </c>
      <c r="D103" s="140" t="s">
        <v>358</v>
      </c>
      <c r="E103" s="121">
        <v>53</v>
      </c>
      <c r="F103" s="121">
        <v>44</v>
      </c>
    </row>
    <row r="104" spans="1:6">
      <c r="A104" s="232" t="s">
        <v>542</v>
      </c>
      <c r="B104" s="140">
        <v>8</v>
      </c>
      <c r="C104" s="140">
        <v>33</v>
      </c>
      <c r="D104" s="140" t="s">
        <v>358</v>
      </c>
      <c r="E104" s="121">
        <v>33.5</v>
      </c>
      <c r="F104" s="121">
        <v>28</v>
      </c>
    </row>
    <row r="105" spans="1:6">
      <c r="A105" s="232" t="s">
        <v>544</v>
      </c>
      <c r="B105" s="140">
        <v>12</v>
      </c>
      <c r="C105" s="140">
        <v>33</v>
      </c>
      <c r="D105" s="140" t="s">
        <v>358</v>
      </c>
      <c r="E105" s="121">
        <v>46</v>
      </c>
      <c r="F105" s="121">
        <v>38</v>
      </c>
    </row>
    <row r="106" spans="1:6">
      <c r="A106" s="232" t="s">
        <v>543</v>
      </c>
      <c r="B106" s="140">
        <v>16</v>
      </c>
      <c r="C106" s="140">
        <v>33</v>
      </c>
      <c r="D106" s="140" t="s">
        <v>358</v>
      </c>
      <c r="E106" s="121">
        <v>53.5</v>
      </c>
      <c r="F106" s="121">
        <v>44.5</v>
      </c>
    </row>
    <row r="107" spans="1:6">
      <c r="A107" s="232" t="s">
        <v>545</v>
      </c>
      <c r="B107" s="140">
        <v>8</v>
      </c>
      <c r="C107" s="140">
        <v>50</v>
      </c>
      <c r="D107" s="140" t="s">
        <v>358</v>
      </c>
      <c r="E107" s="121">
        <v>50.5</v>
      </c>
      <c r="F107" s="121">
        <v>33.5</v>
      </c>
    </row>
    <row r="108" spans="1:6">
      <c r="A108" s="232" t="s">
        <v>546</v>
      </c>
      <c r="B108" s="140">
        <v>8</v>
      </c>
      <c r="C108" s="140">
        <v>33</v>
      </c>
      <c r="D108" s="140" t="s">
        <v>358</v>
      </c>
      <c r="E108" s="121">
        <v>33.5</v>
      </c>
      <c r="F108" s="121">
        <v>28</v>
      </c>
    </row>
    <row r="109" spans="1:6">
      <c r="A109" s="232" t="s">
        <v>547</v>
      </c>
      <c r="B109" s="140">
        <v>10</v>
      </c>
      <c r="C109" s="140">
        <v>50</v>
      </c>
      <c r="D109" s="140" t="s">
        <v>358</v>
      </c>
      <c r="E109" s="121">
        <v>57</v>
      </c>
      <c r="F109" s="121">
        <v>47.5</v>
      </c>
    </row>
    <row r="110" spans="1:6">
      <c r="A110" s="232" t="s">
        <v>634</v>
      </c>
      <c r="B110" s="140">
        <v>10</v>
      </c>
      <c r="C110" s="140">
        <v>33</v>
      </c>
      <c r="D110" s="140" t="s">
        <v>358</v>
      </c>
      <c r="E110" s="121">
        <v>50</v>
      </c>
      <c r="F110" s="121">
        <v>42</v>
      </c>
    </row>
    <row r="111" spans="1:6">
      <c r="A111" s="232" t="s">
        <v>550</v>
      </c>
      <c r="B111" s="140">
        <v>20</v>
      </c>
      <c r="C111" s="140">
        <v>33</v>
      </c>
      <c r="D111" s="140" t="s">
        <v>551</v>
      </c>
      <c r="E111" s="121">
        <v>58</v>
      </c>
      <c r="F111" s="121">
        <v>48.5</v>
      </c>
    </row>
    <row r="112" spans="1:6">
      <c r="A112" s="232" t="s">
        <v>1054</v>
      </c>
      <c r="B112" s="140">
        <v>5</v>
      </c>
      <c r="C112" s="140">
        <v>33</v>
      </c>
      <c r="D112" s="140"/>
      <c r="E112" s="121">
        <v>25</v>
      </c>
      <c r="F112" s="121">
        <v>20</v>
      </c>
    </row>
    <row r="113" spans="1:6">
      <c r="A113" s="4"/>
      <c r="B113" s="4"/>
      <c r="C113" s="4"/>
      <c r="D113" s="4"/>
      <c r="E113" s="4"/>
      <c r="F113" s="4"/>
    </row>
    <row r="114" spans="1:6">
      <c r="A114" s="4"/>
      <c r="B114" s="4"/>
      <c r="C114" s="4"/>
      <c r="D114" s="4"/>
      <c r="E114" s="4"/>
      <c r="F114" s="4"/>
    </row>
    <row r="115" spans="1:6">
      <c r="A115" s="4"/>
      <c r="B115" s="4"/>
      <c r="C115" s="4"/>
      <c r="D115" s="4"/>
      <c r="E115" s="4"/>
      <c r="F115" s="4"/>
    </row>
    <row r="116" spans="1:6">
      <c r="A116" s="4"/>
      <c r="B116" s="4"/>
      <c r="C116" s="4"/>
      <c r="D116" s="4"/>
      <c r="E116" s="4"/>
      <c r="F116" s="4"/>
    </row>
    <row r="117" spans="1:6">
      <c r="A117" s="4"/>
      <c r="B117" s="4"/>
      <c r="C117" s="4"/>
      <c r="D117" s="4"/>
      <c r="E117" s="4"/>
      <c r="F117" s="4"/>
    </row>
  </sheetData>
  <mergeCells count="4">
    <mergeCell ref="A47:F47"/>
    <mergeCell ref="A2:F2"/>
    <mergeCell ref="A73:F73"/>
    <mergeCell ref="A91:F91"/>
  </mergeCells>
  <phoneticPr fontId="29" type="noConversion"/>
  <pageMargins left="0.24" right="0.24" top="0.19" bottom="0.75" header="0.17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G1" sqref="G1:H65536"/>
    </sheetView>
  </sheetViews>
  <sheetFormatPr defaultRowHeight="14.25"/>
  <cols>
    <col min="1" max="1" width="55.42578125" style="4" customWidth="1"/>
    <col min="2" max="2" width="13.28515625" style="155" bestFit="1" customWidth="1"/>
    <col min="3" max="3" width="10.5703125" style="155" customWidth="1"/>
    <col min="4" max="5" width="13.140625" style="155" customWidth="1"/>
    <col min="6" max="6" width="11.28515625" style="155" customWidth="1"/>
    <col min="7" max="16384" width="9.140625" style="4"/>
  </cols>
  <sheetData>
    <row r="1" spans="1:6" ht="28.5">
      <c r="A1" s="21" t="s">
        <v>448</v>
      </c>
      <c r="B1" s="22" t="s">
        <v>449</v>
      </c>
      <c r="C1" s="22" t="s">
        <v>451</v>
      </c>
      <c r="D1" s="22" t="s">
        <v>452</v>
      </c>
      <c r="E1" s="23" t="s">
        <v>1106</v>
      </c>
      <c r="F1" s="23" t="s">
        <v>565</v>
      </c>
    </row>
    <row r="2" spans="1:6" ht="15">
      <c r="A2" s="24" t="s">
        <v>453</v>
      </c>
      <c r="B2" s="21" t="s">
        <v>450</v>
      </c>
      <c r="C2" s="21">
        <v>1.3</v>
      </c>
      <c r="D2" s="21">
        <v>20</v>
      </c>
      <c r="E2" s="21"/>
      <c r="F2" s="225">
        <v>58</v>
      </c>
    </row>
    <row r="3" spans="1:6" ht="15">
      <c r="A3" s="24" t="s">
        <v>454</v>
      </c>
      <c r="B3" s="21" t="s">
        <v>450</v>
      </c>
      <c r="C3" s="21">
        <v>1.6</v>
      </c>
      <c r="D3" s="21">
        <v>20</v>
      </c>
      <c r="E3" s="21"/>
      <c r="F3" s="225">
        <v>65</v>
      </c>
    </row>
    <row r="4" spans="1:6" ht="15">
      <c r="A4" s="24" t="s">
        <v>455</v>
      </c>
      <c r="B4" s="21" t="s">
        <v>450</v>
      </c>
      <c r="C4" s="21">
        <v>2.1</v>
      </c>
      <c r="D4" s="21">
        <v>20</v>
      </c>
      <c r="E4" s="21"/>
      <c r="F4" s="225">
        <v>90</v>
      </c>
    </row>
    <row r="5" spans="1:6" ht="15">
      <c r="A5" s="24" t="s">
        <v>456</v>
      </c>
      <c r="B5" s="21" t="s">
        <v>450</v>
      </c>
      <c r="C5" s="21">
        <v>3</v>
      </c>
      <c r="D5" s="21">
        <v>10</v>
      </c>
      <c r="E5" s="21"/>
      <c r="F5" s="225">
        <v>115</v>
      </c>
    </row>
    <row r="6" spans="1:6" ht="15">
      <c r="A6" s="24" t="s">
        <v>456</v>
      </c>
      <c r="B6" s="21" t="s">
        <v>450</v>
      </c>
      <c r="C6" s="21">
        <v>4</v>
      </c>
      <c r="D6" s="21">
        <v>6</v>
      </c>
      <c r="E6" s="21"/>
      <c r="F6" s="225">
        <v>140</v>
      </c>
    </row>
    <row r="7" spans="1:6" ht="15">
      <c r="A7" s="24" t="s">
        <v>1162</v>
      </c>
      <c r="B7" s="240"/>
      <c r="C7" s="240"/>
      <c r="D7" s="240"/>
      <c r="E7" s="225">
        <f>F7*1.15</f>
        <v>109.24999999999999</v>
      </c>
      <c r="F7" s="225">
        <v>95</v>
      </c>
    </row>
    <row r="8" spans="1:6" ht="15">
      <c r="A8" s="24" t="s">
        <v>1163</v>
      </c>
      <c r="B8" s="240"/>
      <c r="C8" s="240"/>
      <c r="D8" s="240"/>
      <c r="E8" s="242">
        <v>86</v>
      </c>
      <c r="F8" s="242">
        <v>75</v>
      </c>
    </row>
    <row r="9" spans="1:6">
      <c r="A9" s="24" t="s">
        <v>837</v>
      </c>
      <c r="B9" s="21"/>
      <c r="C9" s="21"/>
      <c r="D9" s="21"/>
      <c r="E9" s="21"/>
      <c r="F9" s="21">
        <v>143</v>
      </c>
    </row>
    <row r="10" spans="1:6">
      <c r="A10" s="24" t="s">
        <v>838</v>
      </c>
      <c r="B10" s="21"/>
      <c r="C10" s="21"/>
      <c r="D10" s="21"/>
      <c r="E10" s="21"/>
      <c r="F10" s="158">
        <v>5.05</v>
      </c>
    </row>
    <row r="11" spans="1:6" ht="15">
      <c r="A11" s="24" t="s">
        <v>828</v>
      </c>
      <c r="B11" s="21"/>
      <c r="C11" s="21"/>
      <c r="D11" s="21"/>
      <c r="E11" s="21"/>
      <c r="F11" s="225">
        <v>25</v>
      </c>
    </row>
    <row r="12" spans="1:6" ht="15">
      <c r="A12" s="24" t="s">
        <v>832</v>
      </c>
      <c r="B12" s="21"/>
      <c r="C12" s="21"/>
      <c r="D12" s="21"/>
      <c r="E12" s="21"/>
      <c r="F12" s="225">
        <v>50</v>
      </c>
    </row>
    <row r="13" spans="1:6" ht="15">
      <c r="A13" s="24" t="s">
        <v>829</v>
      </c>
      <c r="B13" s="21"/>
      <c r="C13" s="21"/>
      <c r="D13" s="21"/>
      <c r="E13" s="21"/>
      <c r="F13" s="225">
        <v>80</v>
      </c>
    </row>
    <row r="14" spans="1:6" ht="15">
      <c r="A14" s="24" t="s">
        <v>839</v>
      </c>
      <c r="B14" s="21" t="s">
        <v>830</v>
      </c>
      <c r="C14" s="21"/>
      <c r="D14" s="21"/>
      <c r="E14" s="224">
        <v>28</v>
      </c>
      <c r="F14" s="224">
        <v>24</v>
      </c>
    </row>
    <row r="15" spans="1:6" ht="15">
      <c r="A15" s="24" t="s">
        <v>839</v>
      </c>
      <c r="B15" s="21" t="s">
        <v>831</v>
      </c>
      <c r="C15" s="21"/>
      <c r="D15" s="21"/>
      <c r="E15" s="224">
        <v>46</v>
      </c>
      <c r="F15" s="224">
        <v>40</v>
      </c>
    </row>
    <row r="16" spans="1:6" ht="15">
      <c r="A16" s="24" t="s">
        <v>840</v>
      </c>
      <c r="B16" s="21" t="s">
        <v>831</v>
      </c>
      <c r="C16" s="21"/>
      <c r="D16" s="21"/>
      <c r="E16" s="224">
        <v>60</v>
      </c>
      <c r="F16" s="224">
        <v>53</v>
      </c>
    </row>
    <row r="17" spans="1:6" ht="15">
      <c r="A17" s="24" t="s">
        <v>841</v>
      </c>
      <c r="B17" s="21" t="s">
        <v>831</v>
      </c>
      <c r="C17" s="21"/>
      <c r="D17" s="21"/>
      <c r="E17" s="224">
        <v>79</v>
      </c>
      <c r="F17" s="224">
        <v>69</v>
      </c>
    </row>
    <row r="18" spans="1:6" ht="15">
      <c r="A18" s="24" t="s">
        <v>842</v>
      </c>
      <c r="B18" s="21" t="s">
        <v>831</v>
      </c>
      <c r="C18" s="21"/>
      <c r="D18" s="21"/>
      <c r="E18" s="224">
        <v>95</v>
      </c>
      <c r="F18" s="224">
        <v>82</v>
      </c>
    </row>
    <row r="19" spans="1:6">
      <c r="A19" s="159" t="s">
        <v>843</v>
      </c>
      <c r="B19" s="21"/>
      <c r="C19" s="21"/>
      <c r="D19" s="21"/>
      <c r="E19" s="21"/>
      <c r="F19" s="160"/>
    </row>
    <row r="20" spans="1:6">
      <c r="A20" s="159" t="s">
        <v>844</v>
      </c>
      <c r="B20" s="21"/>
      <c r="C20" s="21"/>
      <c r="D20" s="21"/>
      <c r="E20" s="21"/>
      <c r="F20" s="160"/>
    </row>
    <row r="21" spans="1:6">
      <c r="A21" s="159" t="s">
        <v>845</v>
      </c>
      <c r="B21" s="21"/>
      <c r="C21" s="21"/>
      <c r="D21" s="21"/>
      <c r="E21" s="21"/>
      <c r="F21" s="160"/>
    </row>
    <row r="22" spans="1:6">
      <c r="A22" s="159" t="s">
        <v>846</v>
      </c>
      <c r="B22" s="21"/>
      <c r="C22" s="21"/>
      <c r="D22" s="21"/>
      <c r="E22" s="21"/>
      <c r="F22" s="160"/>
    </row>
    <row r="23" spans="1:6">
      <c r="A23" s="159" t="s">
        <v>847</v>
      </c>
      <c r="B23" s="21"/>
      <c r="C23" s="21"/>
      <c r="D23" s="21"/>
      <c r="E23" s="21"/>
      <c r="F23" s="160"/>
    </row>
    <row r="24" spans="1:6" ht="15">
      <c r="A24" s="241" t="s">
        <v>1146</v>
      </c>
      <c r="B24" s="240" t="s">
        <v>1147</v>
      </c>
      <c r="C24" s="240"/>
      <c r="D24" s="240"/>
      <c r="E24" s="242">
        <v>800</v>
      </c>
      <c r="F24" s="242">
        <v>690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48"/>
  <sheetViews>
    <sheetView workbookViewId="0">
      <selection activeCell="K6" sqref="K6"/>
    </sheetView>
  </sheetViews>
  <sheetFormatPr defaultRowHeight="15"/>
  <cols>
    <col min="1" max="1" width="12.85546875" style="165" bestFit="1" customWidth="1"/>
    <col min="2" max="2" width="12.42578125" style="165" bestFit="1" customWidth="1"/>
    <col min="3" max="3" width="44" style="165" bestFit="1" customWidth="1"/>
    <col min="4" max="4" width="14.85546875" style="165" bestFit="1" customWidth="1"/>
    <col min="5" max="5" width="9.85546875" style="177" customWidth="1"/>
    <col min="6" max="6" width="10.85546875" style="178" customWidth="1"/>
    <col min="7" max="16384" width="9.140625" style="4"/>
  </cols>
  <sheetData>
    <row r="1" spans="1:6">
      <c r="D1" s="166"/>
      <c r="E1" s="167"/>
      <c r="F1" s="168"/>
    </row>
    <row r="2" spans="1:6" ht="30">
      <c r="A2" s="191" t="s">
        <v>877</v>
      </c>
      <c r="B2" s="191" t="s">
        <v>878</v>
      </c>
      <c r="C2" s="191" t="s">
        <v>879</v>
      </c>
      <c r="D2" s="191"/>
      <c r="E2" s="336" t="s">
        <v>880</v>
      </c>
      <c r="F2" s="337"/>
    </row>
    <row r="3" spans="1:6" ht="30">
      <c r="A3" s="173"/>
      <c r="B3" s="169"/>
      <c r="C3" s="173" t="s">
        <v>881</v>
      </c>
      <c r="D3" s="173" t="s">
        <v>882</v>
      </c>
      <c r="E3" s="172" t="s">
        <v>1025</v>
      </c>
      <c r="F3" s="173" t="s">
        <v>1026</v>
      </c>
    </row>
    <row r="4" spans="1:6">
      <c r="A4" s="336" t="s">
        <v>883</v>
      </c>
      <c r="B4" s="337"/>
      <c r="C4" s="337"/>
      <c r="D4" s="337"/>
      <c r="E4" s="337"/>
      <c r="F4" s="337"/>
    </row>
    <row r="5" spans="1:6">
      <c r="A5" s="170" t="s">
        <v>884</v>
      </c>
      <c r="B5" s="170">
        <v>3</v>
      </c>
      <c r="C5" s="170" t="s">
        <v>885</v>
      </c>
      <c r="D5" s="170" t="s">
        <v>886</v>
      </c>
      <c r="E5" s="171">
        <f>F5*1.15</f>
        <v>2.1160000000000001</v>
      </c>
      <c r="F5" s="172">
        <v>1.84</v>
      </c>
    </row>
    <row r="6" spans="1:6">
      <c r="A6" s="173" t="s">
        <v>887</v>
      </c>
      <c r="B6" s="173">
        <v>1.5</v>
      </c>
      <c r="C6" s="170" t="s">
        <v>888</v>
      </c>
      <c r="D6" s="173" t="s">
        <v>889</v>
      </c>
      <c r="E6" s="171">
        <f t="shared" ref="E6:E11" si="0">F6*1.15</f>
        <v>1.3109999999999997</v>
      </c>
      <c r="F6" s="172">
        <v>1.1399999999999999</v>
      </c>
    </row>
    <row r="7" spans="1:6">
      <c r="A7" s="170" t="s">
        <v>887</v>
      </c>
      <c r="B7" s="170">
        <v>2</v>
      </c>
      <c r="C7" s="170" t="s">
        <v>888</v>
      </c>
      <c r="D7" s="173" t="s">
        <v>889</v>
      </c>
      <c r="E7" s="171">
        <f t="shared" si="0"/>
        <v>1.7709999999999999</v>
      </c>
      <c r="F7" s="172">
        <v>1.54</v>
      </c>
    </row>
    <row r="8" spans="1:6">
      <c r="A8" s="170" t="s">
        <v>887</v>
      </c>
      <c r="B8" s="170">
        <v>3</v>
      </c>
      <c r="C8" s="170" t="s">
        <v>888</v>
      </c>
      <c r="D8" s="173" t="s">
        <v>889</v>
      </c>
      <c r="E8" s="171">
        <f t="shared" si="0"/>
        <v>2.5529999999999999</v>
      </c>
      <c r="F8" s="172">
        <v>2.2200000000000002</v>
      </c>
    </row>
    <row r="9" spans="1:6">
      <c r="A9" s="170" t="s">
        <v>887</v>
      </c>
      <c r="B9" s="170">
        <v>4</v>
      </c>
      <c r="C9" s="170" t="s">
        <v>888</v>
      </c>
      <c r="D9" s="170" t="s">
        <v>890</v>
      </c>
      <c r="E9" s="171">
        <f t="shared" si="0"/>
        <v>3.4844999999999997</v>
      </c>
      <c r="F9" s="172">
        <v>3.03</v>
      </c>
    </row>
    <row r="10" spans="1:6">
      <c r="A10" s="170" t="s">
        <v>887</v>
      </c>
      <c r="B10" s="170">
        <v>5</v>
      </c>
      <c r="C10" s="170" t="s">
        <v>888</v>
      </c>
      <c r="D10" s="170" t="s">
        <v>890</v>
      </c>
      <c r="E10" s="171">
        <f t="shared" si="0"/>
        <v>4.3584999999999994</v>
      </c>
      <c r="F10" s="172">
        <v>3.79</v>
      </c>
    </row>
    <row r="11" spans="1:6">
      <c r="A11" s="170" t="s">
        <v>887</v>
      </c>
      <c r="B11" s="170">
        <v>8</v>
      </c>
      <c r="C11" s="170" t="s">
        <v>888</v>
      </c>
      <c r="D11" s="170" t="s">
        <v>891</v>
      </c>
      <c r="E11" s="171">
        <f t="shared" si="0"/>
        <v>6.9805000000000001</v>
      </c>
      <c r="F11" s="172">
        <v>6.07</v>
      </c>
    </row>
    <row r="12" spans="1:6">
      <c r="A12" s="338" t="s">
        <v>892</v>
      </c>
      <c r="B12" s="339"/>
      <c r="C12" s="339"/>
      <c r="D12" s="339"/>
      <c r="E12" s="339"/>
      <c r="F12" s="339"/>
    </row>
    <row r="13" spans="1:6" ht="30">
      <c r="A13" s="173"/>
      <c r="B13" s="169"/>
      <c r="C13" s="173" t="s">
        <v>1027</v>
      </c>
      <c r="D13" s="173" t="s">
        <v>882</v>
      </c>
      <c r="E13" s="172" t="s">
        <v>1025</v>
      </c>
      <c r="F13" s="173" t="s">
        <v>1026</v>
      </c>
    </row>
    <row r="14" spans="1:6">
      <c r="A14" s="170" t="s">
        <v>887</v>
      </c>
      <c r="B14" s="169">
        <v>2</v>
      </c>
      <c r="C14" s="169" t="s">
        <v>893</v>
      </c>
      <c r="D14" s="170" t="s">
        <v>894</v>
      </c>
      <c r="E14" s="171">
        <f>F14*1.15</f>
        <v>1.8399999999999999</v>
      </c>
      <c r="F14" s="174">
        <v>1.6</v>
      </c>
    </row>
    <row r="15" spans="1:6">
      <c r="A15" s="170" t="s">
        <v>887</v>
      </c>
      <c r="B15" s="170">
        <v>3</v>
      </c>
      <c r="C15" s="170" t="s">
        <v>895</v>
      </c>
      <c r="D15" s="170" t="s">
        <v>894</v>
      </c>
      <c r="E15" s="171">
        <f t="shared" ref="E15:E35" si="1">F15*1.15</f>
        <v>2.6795</v>
      </c>
      <c r="F15" s="175">
        <v>2.33</v>
      </c>
    </row>
    <row r="16" spans="1:6" ht="30">
      <c r="A16" s="170" t="s">
        <v>887</v>
      </c>
      <c r="B16" s="170">
        <v>8</v>
      </c>
      <c r="C16" s="170" t="s">
        <v>896</v>
      </c>
      <c r="D16" s="170" t="s">
        <v>894</v>
      </c>
      <c r="E16" s="171">
        <f t="shared" si="1"/>
        <v>7.3369999999999997</v>
      </c>
      <c r="F16" s="175">
        <v>6.38</v>
      </c>
    </row>
    <row r="17" spans="1:6">
      <c r="A17" s="170" t="s">
        <v>897</v>
      </c>
      <c r="B17" s="170">
        <v>3</v>
      </c>
      <c r="C17" s="170" t="s">
        <v>898</v>
      </c>
      <c r="D17" s="170" t="s">
        <v>894</v>
      </c>
      <c r="E17" s="171">
        <f t="shared" si="1"/>
        <v>3.3694999999999999</v>
      </c>
      <c r="F17" s="175">
        <v>2.93</v>
      </c>
    </row>
    <row r="18" spans="1:6">
      <c r="A18" s="170" t="s">
        <v>897</v>
      </c>
      <c r="B18" s="170">
        <v>8</v>
      </c>
      <c r="C18" s="170" t="s">
        <v>899</v>
      </c>
      <c r="D18" s="170" t="s">
        <v>894</v>
      </c>
      <c r="E18" s="171">
        <f t="shared" si="1"/>
        <v>8.8779999999999983</v>
      </c>
      <c r="F18" s="175">
        <v>7.72</v>
      </c>
    </row>
    <row r="19" spans="1:6">
      <c r="A19" s="170" t="s">
        <v>900</v>
      </c>
      <c r="B19" s="170">
        <v>1.5</v>
      </c>
      <c r="C19" s="170" t="s">
        <v>901</v>
      </c>
      <c r="D19" s="170" t="s">
        <v>902</v>
      </c>
      <c r="E19" s="171">
        <f t="shared" si="1"/>
        <v>1.8399999999999999</v>
      </c>
      <c r="F19" s="175">
        <v>1.6</v>
      </c>
    </row>
    <row r="20" spans="1:6">
      <c r="A20" s="170" t="s">
        <v>900</v>
      </c>
      <c r="B20" s="170">
        <v>2</v>
      </c>
      <c r="C20" s="170" t="s">
        <v>901</v>
      </c>
      <c r="D20" s="170" t="s">
        <v>902</v>
      </c>
      <c r="E20" s="171">
        <f t="shared" si="1"/>
        <v>2.4494999999999996</v>
      </c>
      <c r="F20" s="175">
        <v>2.13</v>
      </c>
    </row>
    <row r="21" spans="1:6">
      <c r="A21" s="170" t="s">
        <v>900</v>
      </c>
      <c r="B21" s="170">
        <v>3</v>
      </c>
      <c r="C21" s="170" t="s">
        <v>901</v>
      </c>
      <c r="D21" s="170" t="s">
        <v>902</v>
      </c>
      <c r="E21" s="171">
        <f t="shared" si="1"/>
        <v>3.657</v>
      </c>
      <c r="F21" s="175">
        <v>3.18</v>
      </c>
    </row>
    <row r="22" spans="1:6">
      <c r="A22" s="170" t="s">
        <v>900</v>
      </c>
      <c r="B22" s="170">
        <v>4</v>
      </c>
      <c r="C22" s="170" t="s">
        <v>901</v>
      </c>
      <c r="D22" s="170" t="s">
        <v>902</v>
      </c>
      <c r="E22" s="171">
        <f t="shared" si="1"/>
        <v>4.8874999999999993</v>
      </c>
      <c r="F22" s="175">
        <v>4.25</v>
      </c>
    </row>
    <row r="23" spans="1:6">
      <c r="A23" s="170" t="s">
        <v>900</v>
      </c>
      <c r="B23" s="170">
        <v>5</v>
      </c>
      <c r="C23" s="170" t="s">
        <v>901</v>
      </c>
      <c r="D23" s="170" t="s">
        <v>902</v>
      </c>
      <c r="E23" s="171">
        <f t="shared" si="1"/>
        <v>6.0949999999999998</v>
      </c>
      <c r="F23" s="175">
        <v>5.3</v>
      </c>
    </row>
    <row r="24" spans="1:6">
      <c r="A24" s="170" t="s">
        <v>900</v>
      </c>
      <c r="B24" s="170">
        <v>6</v>
      </c>
      <c r="C24" s="170" t="s">
        <v>901</v>
      </c>
      <c r="D24" s="170" t="s">
        <v>902</v>
      </c>
      <c r="E24" s="171">
        <f t="shared" si="1"/>
        <v>7.3140000000000001</v>
      </c>
      <c r="F24" s="175">
        <v>6.36</v>
      </c>
    </row>
    <row r="25" spans="1:6">
      <c r="A25" s="170" t="s">
        <v>900</v>
      </c>
      <c r="B25" s="170">
        <v>8</v>
      </c>
      <c r="C25" s="170" t="s">
        <v>901</v>
      </c>
      <c r="D25" s="170" t="s">
        <v>902</v>
      </c>
      <c r="E25" s="171">
        <f t="shared" si="1"/>
        <v>9.7174999999999976</v>
      </c>
      <c r="F25" s="175">
        <v>8.4499999999999993</v>
      </c>
    </row>
    <row r="26" spans="1:6">
      <c r="A26" s="170" t="s">
        <v>903</v>
      </c>
      <c r="B26" s="170">
        <v>4</v>
      </c>
      <c r="C26" s="170" t="s">
        <v>904</v>
      </c>
      <c r="D26" s="170" t="s">
        <v>905</v>
      </c>
      <c r="E26" s="171">
        <f t="shared" si="1"/>
        <v>6.21</v>
      </c>
      <c r="F26" s="175">
        <v>5.4</v>
      </c>
    </row>
    <row r="27" spans="1:6">
      <c r="A27" s="170" t="s">
        <v>903</v>
      </c>
      <c r="B27" s="170">
        <v>3</v>
      </c>
      <c r="C27" s="170" t="s">
        <v>904</v>
      </c>
      <c r="D27" s="170" t="s">
        <v>894</v>
      </c>
      <c r="E27" s="171">
        <f t="shared" si="1"/>
        <v>4.7264999999999997</v>
      </c>
      <c r="F27" s="175">
        <v>4.1100000000000003</v>
      </c>
    </row>
    <row r="28" spans="1:6">
      <c r="A28" s="170" t="s">
        <v>903</v>
      </c>
      <c r="B28" s="170">
        <v>4</v>
      </c>
      <c r="C28" s="170" t="s">
        <v>906</v>
      </c>
      <c r="D28" s="170" t="s">
        <v>894</v>
      </c>
      <c r="E28" s="171">
        <f t="shared" si="1"/>
        <v>5.9109999999999996</v>
      </c>
      <c r="F28" s="175">
        <v>5.14</v>
      </c>
    </row>
    <row r="29" spans="1:6">
      <c r="A29" s="170" t="s">
        <v>907</v>
      </c>
      <c r="B29" s="170">
        <v>2</v>
      </c>
      <c r="C29" s="170" t="s">
        <v>908</v>
      </c>
      <c r="D29" s="170" t="s">
        <v>909</v>
      </c>
      <c r="E29" s="171">
        <f t="shared" si="1"/>
        <v>5.8765000000000001</v>
      </c>
      <c r="F29" s="175">
        <v>5.1100000000000003</v>
      </c>
    </row>
    <row r="30" spans="1:6">
      <c r="A30" s="170" t="s">
        <v>910</v>
      </c>
      <c r="B30" s="170">
        <v>7</v>
      </c>
      <c r="C30" s="170" t="s">
        <v>911</v>
      </c>
      <c r="D30" s="170" t="s">
        <v>912</v>
      </c>
      <c r="E30" s="171">
        <f t="shared" si="1"/>
        <v>15.340999999999999</v>
      </c>
      <c r="F30" s="175">
        <v>13.34</v>
      </c>
    </row>
    <row r="31" spans="1:6">
      <c r="A31" s="170" t="s">
        <v>913</v>
      </c>
      <c r="B31" s="170">
        <v>4</v>
      </c>
      <c r="C31" s="170" t="s">
        <v>914</v>
      </c>
      <c r="D31" s="170" t="s">
        <v>894</v>
      </c>
      <c r="E31" s="171">
        <f t="shared" si="1"/>
        <v>6.5549999999999997</v>
      </c>
      <c r="F31" s="175">
        <v>5.7</v>
      </c>
    </row>
    <row r="32" spans="1:6">
      <c r="A32" s="170" t="s">
        <v>913</v>
      </c>
      <c r="B32" s="170">
        <v>8</v>
      </c>
      <c r="C32" s="170" t="s">
        <v>914</v>
      </c>
      <c r="D32" s="170" t="s">
        <v>894</v>
      </c>
      <c r="E32" s="171">
        <f t="shared" si="1"/>
        <v>13.0985</v>
      </c>
      <c r="F32" s="175">
        <v>11.39</v>
      </c>
    </row>
    <row r="33" spans="1:6">
      <c r="A33" s="170" t="s">
        <v>915</v>
      </c>
      <c r="B33" s="170">
        <v>14</v>
      </c>
      <c r="C33" s="170" t="s">
        <v>911</v>
      </c>
      <c r="D33" s="170" t="s">
        <v>916</v>
      </c>
      <c r="E33" s="171">
        <f t="shared" si="1"/>
        <v>31.785999999999998</v>
      </c>
      <c r="F33" s="175">
        <v>27.64</v>
      </c>
    </row>
    <row r="34" spans="1:6">
      <c r="A34" s="170" t="s">
        <v>917</v>
      </c>
      <c r="B34" s="170">
        <v>13.5</v>
      </c>
      <c r="C34" s="170" t="s">
        <v>918</v>
      </c>
      <c r="D34" s="170" t="s">
        <v>919</v>
      </c>
      <c r="E34" s="171">
        <f t="shared" si="1"/>
        <v>35.661499999999997</v>
      </c>
      <c r="F34" s="175">
        <v>31.01</v>
      </c>
    </row>
    <row r="35" spans="1:6">
      <c r="A35" s="170" t="s">
        <v>920</v>
      </c>
      <c r="B35" s="170">
        <v>13</v>
      </c>
      <c r="C35" s="170" t="s">
        <v>921</v>
      </c>
      <c r="D35" s="170" t="s">
        <v>894</v>
      </c>
      <c r="E35" s="171">
        <f t="shared" si="1"/>
        <v>65.906499999999994</v>
      </c>
      <c r="F35" s="175">
        <v>57.31</v>
      </c>
    </row>
    <row r="36" spans="1:6">
      <c r="A36" s="338" t="s">
        <v>922</v>
      </c>
      <c r="B36" s="339"/>
      <c r="C36" s="339"/>
      <c r="D36" s="339"/>
      <c r="E36" s="339"/>
      <c r="F36" s="339"/>
    </row>
    <row r="37" spans="1:6" ht="30">
      <c r="A37" s="173"/>
      <c r="B37" s="169"/>
      <c r="C37" s="173" t="s">
        <v>881</v>
      </c>
      <c r="D37" s="173" t="s">
        <v>882</v>
      </c>
      <c r="E37" s="172" t="s">
        <v>1025</v>
      </c>
      <c r="F37" s="173" t="s">
        <v>1026</v>
      </c>
    </row>
    <row r="38" spans="1:6">
      <c r="A38" s="170" t="s">
        <v>923</v>
      </c>
      <c r="B38" s="170">
        <v>3</v>
      </c>
      <c r="C38" s="170" t="s">
        <v>924</v>
      </c>
      <c r="D38" s="170" t="s">
        <v>891</v>
      </c>
      <c r="E38" s="171">
        <f t="shared" ref="E38:E43" si="2">F38*1.15</f>
        <v>3.036</v>
      </c>
      <c r="F38" s="176">
        <v>2.64</v>
      </c>
    </row>
    <row r="39" spans="1:6">
      <c r="A39" s="170" t="s">
        <v>923</v>
      </c>
      <c r="B39" s="170">
        <v>7</v>
      </c>
      <c r="C39" s="170" t="s">
        <v>925</v>
      </c>
      <c r="D39" s="170" t="s">
        <v>926</v>
      </c>
      <c r="E39" s="171">
        <f t="shared" si="2"/>
        <v>6.5779999999999994</v>
      </c>
      <c r="F39" s="176">
        <v>5.72</v>
      </c>
    </row>
    <row r="40" spans="1:6">
      <c r="A40" s="170" t="s">
        <v>927</v>
      </c>
      <c r="B40" s="170">
        <v>5</v>
      </c>
      <c r="C40" s="170" t="s">
        <v>928</v>
      </c>
      <c r="D40" s="170" t="s">
        <v>926</v>
      </c>
      <c r="E40" s="171">
        <f t="shared" si="2"/>
        <v>5.8189999999999991</v>
      </c>
      <c r="F40" s="175">
        <v>5.0599999999999996</v>
      </c>
    </row>
    <row r="41" spans="1:6">
      <c r="A41" s="170" t="s">
        <v>929</v>
      </c>
      <c r="B41" s="170">
        <v>4</v>
      </c>
      <c r="C41" s="170" t="s">
        <v>930</v>
      </c>
      <c r="D41" s="170" t="s">
        <v>931</v>
      </c>
      <c r="E41" s="171">
        <f t="shared" si="2"/>
        <v>4.4849999999999994</v>
      </c>
      <c r="F41" s="175">
        <v>3.9</v>
      </c>
    </row>
    <row r="42" spans="1:6">
      <c r="A42" s="170" t="s">
        <v>932</v>
      </c>
      <c r="B42" s="170">
        <v>4</v>
      </c>
      <c r="C42" s="170" t="s">
        <v>933</v>
      </c>
      <c r="D42" s="170" t="s">
        <v>934</v>
      </c>
      <c r="E42" s="171">
        <f t="shared" si="2"/>
        <v>12.960499999999998</v>
      </c>
      <c r="F42" s="175">
        <v>11.27</v>
      </c>
    </row>
    <row r="43" spans="1:6">
      <c r="A43" s="170" t="s">
        <v>935</v>
      </c>
      <c r="B43" s="170">
        <v>4</v>
      </c>
      <c r="C43" s="170" t="s">
        <v>936</v>
      </c>
      <c r="D43" s="170" t="s">
        <v>931</v>
      </c>
      <c r="E43" s="171">
        <f t="shared" si="2"/>
        <v>7.3024999999999993</v>
      </c>
      <c r="F43" s="175">
        <v>6.35</v>
      </c>
    </row>
    <row r="44" spans="1:6">
      <c r="A44" s="338" t="s">
        <v>937</v>
      </c>
      <c r="B44" s="339"/>
      <c r="C44" s="339"/>
      <c r="D44" s="339"/>
      <c r="E44" s="339"/>
      <c r="F44" s="339"/>
    </row>
    <row r="45" spans="1:6" ht="30">
      <c r="A45" s="173"/>
      <c r="B45" s="169"/>
      <c r="C45" s="173" t="s">
        <v>881</v>
      </c>
      <c r="D45" s="173" t="s">
        <v>882</v>
      </c>
      <c r="E45" s="172" t="s">
        <v>1025</v>
      </c>
      <c r="F45" s="173" t="s">
        <v>1026</v>
      </c>
    </row>
    <row r="46" spans="1:6">
      <c r="A46" s="170" t="s">
        <v>938</v>
      </c>
      <c r="B46" s="170">
        <v>2</v>
      </c>
      <c r="C46" s="170" t="s">
        <v>939</v>
      </c>
      <c r="D46" s="170" t="s">
        <v>890</v>
      </c>
      <c r="E46" s="171">
        <f>F46*1.15</f>
        <v>3.4154999999999998</v>
      </c>
      <c r="F46" s="175">
        <v>2.97</v>
      </c>
    </row>
    <row r="47" spans="1:6">
      <c r="A47" s="170" t="s">
        <v>938</v>
      </c>
      <c r="B47" s="170">
        <v>3</v>
      </c>
      <c r="C47" s="170" t="s">
        <v>940</v>
      </c>
      <c r="D47" s="170" t="s">
        <v>890</v>
      </c>
      <c r="E47" s="171">
        <f>F47*1.15</f>
        <v>4.2435</v>
      </c>
      <c r="F47" s="175">
        <v>3.69</v>
      </c>
    </row>
    <row r="48" spans="1:6">
      <c r="A48" s="170" t="s">
        <v>938</v>
      </c>
      <c r="B48" s="170">
        <v>4</v>
      </c>
      <c r="C48" s="170" t="s">
        <v>940</v>
      </c>
      <c r="D48" s="170" t="s">
        <v>890</v>
      </c>
      <c r="E48" s="171">
        <f>F48*1.15</f>
        <v>4.3354999999999997</v>
      </c>
      <c r="F48" s="175">
        <v>3.77</v>
      </c>
    </row>
  </sheetData>
  <mergeCells count="5">
    <mergeCell ref="E2:F2"/>
    <mergeCell ref="A4:F4"/>
    <mergeCell ref="A12:F12"/>
    <mergeCell ref="A36:F36"/>
    <mergeCell ref="A44:F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4"/>
  <sheetViews>
    <sheetView zoomScaleNormal="100" workbookViewId="0">
      <pane ySplit="2" topLeftCell="A3" activePane="bottomLeft" state="frozen"/>
      <selection pane="bottomLeft" activeCell="F1" sqref="F1:G65536"/>
    </sheetView>
  </sheetViews>
  <sheetFormatPr defaultRowHeight="14.25"/>
  <cols>
    <col min="1" max="1" width="37.28515625" style="5" customWidth="1"/>
    <col min="2" max="2" width="11.28515625" style="4" customWidth="1"/>
    <col min="3" max="3" width="15.42578125" style="4" customWidth="1"/>
    <col min="4" max="5" width="9.85546875" style="57" bestFit="1" customWidth="1"/>
    <col min="6" max="16384" width="9.140625" style="4"/>
  </cols>
  <sheetData>
    <row r="1" spans="1:7">
      <c r="A1" s="59" t="s">
        <v>21</v>
      </c>
      <c r="B1" s="60"/>
      <c r="C1" s="60"/>
      <c r="D1" s="60"/>
      <c r="E1" s="60"/>
      <c r="F1" s="58"/>
      <c r="G1" s="58"/>
    </row>
    <row r="2" spans="1:7" ht="22.5">
      <c r="A2" s="55" t="s">
        <v>2</v>
      </c>
      <c r="B2" s="55" t="s">
        <v>3</v>
      </c>
      <c r="C2" s="55" t="s">
        <v>429</v>
      </c>
      <c r="D2" s="55" t="s">
        <v>459</v>
      </c>
      <c r="E2" s="55" t="s">
        <v>1</v>
      </c>
      <c r="F2" s="58"/>
      <c r="G2" s="58"/>
    </row>
    <row r="3" spans="1:7" ht="16.5" customHeight="1">
      <c r="A3" s="279" t="s">
        <v>45</v>
      </c>
      <c r="B3" s="279"/>
      <c r="C3" s="279"/>
      <c r="D3" s="279"/>
      <c r="E3" s="279"/>
      <c r="F3" s="58"/>
      <c r="G3" s="58"/>
    </row>
    <row r="4" spans="1:7">
      <c r="A4" s="278" t="s">
        <v>46</v>
      </c>
      <c r="B4" s="278"/>
      <c r="C4" s="278"/>
      <c r="D4" s="278"/>
      <c r="E4" s="278"/>
      <c r="F4" s="58"/>
      <c r="G4" s="58"/>
    </row>
    <row r="5" spans="1:7">
      <c r="A5" s="278" t="s">
        <v>47</v>
      </c>
      <c r="B5" s="278"/>
      <c r="C5" s="278"/>
      <c r="D5" s="278"/>
      <c r="E5" s="278"/>
      <c r="F5" s="58"/>
      <c r="G5" s="58"/>
    </row>
    <row r="6" spans="1:7" ht="15" customHeight="1">
      <c r="A6" s="61" t="s">
        <v>91</v>
      </c>
      <c r="B6" s="62">
        <v>2</v>
      </c>
      <c r="C6" s="62" t="s">
        <v>48</v>
      </c>
      <c r="D6" s="53">
        <v>145.02000000000001</v>
      </c>
      <c r="E6" s="53">
        <v>120.84</v>
      </c>
      <c r="F6" s="58"/>
      <c r="G6" s="58"/>
    </row>
    <row r="7" spans="1:7">
      <c r="A7" s="278" t="s">
        <v>49</v>
      </c>
      <c r="B7" s="278"/>
      <c r="C7" s="278"/>
      <c r="D7" s="278"/>
      <c r="E7" s="278"/>
      <c r="F7" s="58"/>
      <c r="G7" s="58"/>
    </row>
    <row r="8" spans="1:7" ht="15" customHeight="1">
      <c r="A8" s="61" t="s">
        <v>92</v>
      </c>
      <c r="B8" s="62">
        <v>1</v>
      </c>
      <c r="C8" s="62" t="s">
        <v>50</v>
      </c>
      <c r="D8" s="53">
        <v>49.44</v>
      </c>
      <c r="E8" s="53">
        <v>41.16</v>
      </c>
      <c r="F8" s="58"/>
      <c r="G8" s="58"/>
    </row>
    <row r="9" spans="1:7" ht="15" customHeight="1">
      <c r="A9" s="61" t="s">
        <v>1039</v>
      </c>
      <c r="B9" s="62">
        <v>1.6</v>
      </c>
      <c r="C9" s="62" t="s">
        <v>51</v>
      </c>
      <c r="D9" s="53">
        <v>71.16</v>
      </c>
      <c r="E9" s="53">
        <v>59.28</v>
      </c>
      <c r="F9" s="58"/>
      <c r="G9" s="58"/>
    </row>
    <row r="10" spans="1:7">
      <c r="A10" s="278" t="s">
        <v>52</v>
      </c>
      <c r="B10" s="278"/>
      <c r="C10" s="278"/>
      <c r="D10" s="278"/>
      <c r="E10" s="278"/>
      <c r="F10" s="58"/>
      <c r="G10" s="58"/>
    </row>
    <row r="11" spans="1:7">
      <c r="A11" s="63" t="s">
        <v>411</v>
      </c>
      <c r="B11" s="64">
        <v>1</v>
      </c>
      <c r="C11" s="62"/>
      <c r="D11" s="53">
        <v>40.68</v>
      </c>
      <c r="E11" s="53">
        <v>33.9</v>
      </c>
      <c r="F11" s="58"/>
      <c r="G11" s="58"/>
    </row>
    <row r="12" spans="1:7" ht="15" customHeight="1">
      <c r="A12" s="63" t="s">
        <v>93</v>
      </c>
      <c r="B12" s="64">
        <v>2</v>
      </c>
      <c r="C12" s="62" t="s">
        <v>53</v>
      </c>
      <c r="D12" s="53">
        <v>68.16</v>
      </c>
      <c r="E12" s="53">
        <v>56.76</v>
      </c>
      <c r="F12" s="58"/>
      <c r="G12" s="58"/>
    </row>
    <row r="13" spans="1:7" ht="15" customHeight="1">
      <c r="A13" s="63" t="s">
        <v>94</v>
      </c>
      <c r="B13" s="64">
        <v>4</v>
      </c>
      <c r="C13" s="62" t="s">
        <v>54</v>
      </c>
      <c r="D13" s="53">
        <v>114.72</v>
      </c>
      <c r="E13" s="53">
        <v>95.58</v>
      </c>
      <c r="F13" s="58"/>
      <c r="G13" s="58"/>
    </row>
    <row r="14" spans="1:7" ht="15" customHeight="1">
      <c r="A14" s="63" t="s">
        <v>95</v>
      </c>
      <c r="B14" s="64">
        <v>8</v>
      </c>
      <c r="C14" s="62" t="s">
        <v>55</v>
      </c>
      <c r="D14" s="53">
        <v>251.4</v>
      </c>
      <c r="E14" s="53">
        <v>209.46</v>
      </c>
      <c r="F14" s="58"/>
      <c r="G14" s="58"/>
    </row>
    <row r="15" spans="1:7" ht="15" customHeight="1">
      <c r="A15" s="278" t="s">
        <v>56</v>
      </c>
      <c r="B15" s="278"/>
      <c r="C15" s="278"/>
      <c r="D15" s="278"/>
      <c r="E15" s="278"/>
      <c r="F15" s="58"/>
      <c r="G15" s="58"/>
    </row>
    <row r="16" spans="1:7" ht="15" customHeight="1">
      <c r="A16" s="63" t="s">
        <v>96</v>
      </c>
      <c r="B16" s="62">
        <v>2</v>
      </c>
      <c r="C16" s="62" t="s">
        <v>53</v>
      </c>
      <c r="D16" s="53">
        <v>43.5</v>
      </c>
      <c r="E16" s="53">
        <v>36.24</v>
      </c>
      <c r="F16" s="58"/>
      <c r="G16" s="58"/>
    </row>
    <row r="17" spans="1:7" ht="15" customHeight="1">
      <c r="A17" s="63" t="s">
        <v>97</v>
      </c>
      <c r="B17" s="62">
        <v>3</v>
      </c>
      <c r="C17" s="62" t="s">
        <v>57</v>
      </c>
      <c r="D17" s="53">
        <v>56.7</v>
      </c>
      <c r="E17" s="53">
        <v>47.22</v>
      </c>
      <c r="F17" s="58"/>
      <c r="G17" s="58"/>
    </row>
    <row r="18" spans="1:7" ht="15" customHeight="1">
      <c r="A18" s="63" t="s">
        <v>98</v>
      </c>
      <c r="B18" s="62">
        <v>4</v>
      </c>
      <c r="C18" s="62" t="s">
        <v>58</v>
      </c>
      <c r="D18" s="53">
        <v>67.86</v>
      </c>
      <c r="E18" s="53">
        <v>56.52</v>
      </c>
      <c r="F18" s="58"/>
      <c r="G18" s="58"/>
    </row>
    <row r="19" spans="1:7" ht="15" customHeight="1">
      <c r="A19" s="63" t="s">
        <v>99</v>
      </c>
      <c r="B19" s="62">
        <v>5</v>
      </c>
      <c r="C19" s="62" t="s">
        <v>59</v>
      </c>
      <c r="D19" s="53">
        <v>83.52</v>
      </c>
      <c r="E19" s="53">
        <v>69.599999999999994</v>
      </c>
      <c r="F19" s="58"/>
      <c r="G19" s="58"/>
    </row>
    <row r="20" spans="1:7" ht="15" customHeight="1">
      <c r="A20" s="63" t="s">
        <v>100</v>
      </c>
      <c r="B20" s="62">
        <v>8</v>
      </c>
      <c r="C20" s="62" t="s">
        <v>55</v>
      </c>
      <c r="D20" s="53">
        <v>135.12</v>
      </c>
      <c r="E20" s="53">
        <v>112.56</v>
      </c>
      <c r="F20" s="58"/>
      <c r="G20" s="58"/>
    </row>
    <row r="21" spans="1:7" ht="15" customHeight="1">
      <c r="A21" s="63" t="s">
        <v>356</v>
      </c>
      <c r="B21" s="62">
        <v>8</v>
      </c>
      <c r="C21" s="62" t="s">
        <v>55</v>
      </c>
      <c r="D21" s="53">
        <v>155.4</v>
      </c>
      <c r="E21" s="53">
        <v>129.47999999999999</v>
      </c>
      <c r="F21" s="58"/>
      <c r="G21" s="58"/>
    </row>
    <row r="22" spans="1:7" ht="15" customHeight="1">
      <c r="A22" s="63" t="s">
        <v>101</v>
      </c>
      <c r="B22" s="62">
        <v>10</v>
      </c>
      <c r="C22" s="62" t="s">
        <v>60</v>
      </c>
      <c r="D22" s="53">
        <v>171.6</v>
      </c>
      <c r="E22" s="53">
        <v>142.97999999999999</v>
      </c>
      <c r="F22" s="58"/>
      <c r="G22" s="58"/>
    </row>
    <row r="23" spans="1:7" ht="15" customHeight="1">
      <c r="A23" s="63" t="s">
        <v>474</v>
      </c>
      <c r="B23" s="62">
        <v>10</v>
      </c>
      <c r="C23" s="62" t="s">
        <v>60</v>
      </c>
      <c r="D23" s="53">
        <v>197.28</v>
      </c>
      <c r="E23" s="53">
        <v>164.4</v>
      </c>
      <c r="F23" s="58"/>
      <c r="G23" s="58"/>
    </row>
    <row r="24" spans="1:7" ht="15" customHeight="1">
      <c r="A24" s="278" t="s">
        <v>63</v>
      </c>
      <c r="B24" s="278"/>
      <c r="C24" s="278"/>
      <c r="D24" s="278"/>
      <c r="E24" s="278"/>
      <c r="F24" s="58"/>
      <c r="G24" s="58"/>
    </row>
    <row r="25" spans="1:7" ht="15" customHeight="1">
      <c r="A25" s="278" t="s">
        <v>56</v>
      </c>
      <c r="B25" s="278"/>
      <c r="C25" s="278"/>
      <c r="D25" s="278"/>
      <c r="E25" s="278"/>
      <c r="F25" s="58"/>
      <c r="G25" s="58"/>
    </row>
    <row r="26" spans="1:7" ht="15" customHeight="1">
      <c r="A26" s="65" t="s">
        <v>102</v>
      </c>
      <c r="B26" s="62">
        <v>15</v>
      </c>
      <c r="C26" s="62" t="s">
        <v>61</v>
      </c>
      <c r="D26" s="53">
        <v>627.6</v>
      </c>
      <c r="E26" s="53">
        <v>522.96</v>
      </c>
      <c r="F26" s="58"/>
      <c r="G26" s="58"/>
    </row>
    <row r="27" spans="1:7" ht="15" customHeight="1">
      <c r="A27" s="65" t="s">
        <v>103</v>
      </c>
      <c r="B27" s="62">
        <v>20</v>
      </c>
      <c r="C27" s="62" t="s">
        <v>62</v>
      </c>
      <c r="D27" s="53">
        <v>629.52</v>
      </c>
      <c r="E27" s="53">
        <v>524.58000000000004</v>
      </c>
      <c r="F27" s="58"/>
      <c r="G27" s="58"/>
    </row>
    <row r="28" spans="1:7" ht="15" customHeight="1">
      <c r="A28" s="278" t="s">
        <v>70</v>
      </c>
      <c r="B28" s="278"/>
      <c r="C28" s="278"/>
      <c r="D28" s="278"/>
      <c r="E28" s="278"/>
      <c r="F28" s="58"/>
      <c r="G28" s="58"/>
    </row>
    <row r="29" spans="1:7" ht="15" customHeight="1">
      <c r="A29" s="61" t="s">
        <v>104</v>
      </c>
      <c r="B29" s="62">
        <v>2</v>
      </c>
      <c r="C29" s="66" t="s">
        <v>71</v>
      </c>
      <c r="D29" s="53">
        <v>63.48</v>
      </c>
      <c r="E29" s="53">
        <v>52.86</v>
      </c>
      <c r="F29" s="58"/>
      <c r="G29" s="58"/>
    </row>
    <row r="30" spans="1:7" ht="15" customHeight="1">
      <c r="A30" s="61" t="s">
        <v>105</v>
      </c>
      <c r="B30" s="62">
        <v>3</v>
      </c>
      <c r="C30" s="66" t="s">
        <v>71</v>
      </c>
      <c r="D30" s="53">
        <v>78</v>
      </c>
      <c r="E30" s="53">
        <v>64.98</v>
      </c>
      <c r="F30" s="58"/>
      <c r="G30" s="58"/>
    </row>
    <row r="31" spans="1:7" ht="15" customHeight="1">
      <c r="A31" s="61" t="s">
        <v>106</v>
      </c>
      <c r="B31" s="62">
        <v>4</v>
      </c>
      <c r="C31" s="66" t="s">
        <v>72</v>
      </c>
      <c r="D31" s="53">
        <v>89.28</v>
      </c>
      <c r="E31" s="53">
        <v>74.400000000000006</v>
      </c>
      <c r="F31" s="58"/>
      <c r="G31" s="58"/>
    </row>
    <row r="32" spans="1:7" ht="15" customHeight="1">
      <c r="A32" s="61" t="s">
        <v>107</v>
      </c>
      <c r="B32" s="62">
        <v>5</v>
      </c>
      <c r="C32" s="66" t="s">
        <v>72</v>
      </c>
      <c r="D32" s="53">
        <v>113.28</v>
      </c>
      <c r="E32" s="53">
        <v>94.38</v>
      </c>
      <c r="F32" s="58"/>
      <c r="G32" s="58"/>
    </row>
    <row r="33" spans="1:7" ht="15" customHeight="1">
      <c r="A33" s="61" t="s">
        <v>428</v>
      </c>
      <c r="B33" s="62">
        <v>6</v>
      </c>
      <c r="C33" s="66" t="s">
        <v>72</v>
      </c>
      <c r="D33" s="53">
        <v>138.72</v>
      </c>
      <c r="E33" s="53">
        <v>115.56</v>
      </c>
      <c r="F33" s="58"/>
      <c r="G33" s="58"/>
    </row>
    <row r="34" spans="1:7" ht="15" customHeight="1">
      <c r="A34" s="61" t="s">
        <v>108</v>
      </c>
      <c r="B34" s="62">
        <v>8</v>
      </c>
      <c r="C34" s="66" t="s">
        <v>73</v>
      </c>
      <c r="D34" s="53">
        <v>161.16</v>
      </c>
      <c r="E34" s="53">
        <v>134.28</v>
      </c>
      <c r="F34" s="58"/>
      <c r="G34" s="58"/>
    </row>
    <row r="35" spans="1:7" ht="15" customHeight="1">
      <c r="A35" s="61" t="s">
        <v>109</v>
      </c>
      <c r="B35" s="62">
        <v>10</v>
      </c>
      <c r="C35" s="66" t="s">
        <v>73</v>
      </c>
      <c r="D35" s="53">
        <v>195.96</v>
      </c>
      <c r="E35" s="53">
        <v>163.26</v>
      </c>
      <c r="F35" s="58"/>
      <c r="G35" s="58"/>
    </row>
    <row r="36" spans="1:7" ht="15" customHeight="1">
      <c r="A36" s="278" t="s">
        <v>74</v>
      </c>
      <c r="B36" s="278"/>
      <c r="C36" s="278"/>
      <c r="D36" s="278"/>
      <c r="E36" s="278"/>
      <c r="F36" s="58"/>
      <c r="G36" s="58"/>
    </row>
    <row r="37" spans="1:7" ht="15" customHeight="1">
      <c r="A37" s="61" t="s">
        <v>599</v>
      </c>
      <c r="B37" s="62">
        <v>2</v>
      </c>
      <c r="C37" s="66" t="s">
        <v>71</v>
      </c>
      <c r="D37" s="53"/>
      <c r="E37" s="53"/>
      <c r="F37" s="58"/>
      <c r="G37" s="116"/>
    </row>
    <row r="38" spans="1:7" ht="15" customHeight="1">
      <c r="A38" s="61" t="s">
        <v>600</v>
      </c>
      <c r="B38" s="62">
        <v>4</v>
      </c>
      <c r="C38" s="66" t="s">
        <v>72</v>
      </c>
      <c r="D38" s="53"/>
      <c r="E38" s="53"/>
      <c r="F38" s="58"/>
      <c r="G38" s="116"/>
    </row>
    <row r="39" spans="1:7" ht="15" customHeight="1">
      <c r="A39" s="61" t="s">
        <v>75</v>
      </c>
      <c r="B39" s="62">
        <v>5</v>
      </c>
      <c r="C39" s="66" t="s">
        <v>72</v>
      </c>
      <c r="D39" s="53">
        <v>163.92</v>
      </c>
      <c r="E39" s="53">
        <v>136.56</v>
      </c>
      <c r="F39" s="58"/>
      <c r="G39" s="116"/>
    </row>
    <row r="40" spans="1:7" ht="15" customHeight="1">
      <c r="A40" s="61" t="s">
        <v>734</v>
      </c>
      <c r="B40" s="62">
        <v>6</v>
      </c>
      <c r="C40" s="66" t="s">
        <v>72</v>
      </c>
      <c r="D40" s="53"/>
      <c r="E40" s="53"/>
      <c r="F40" s="58"/>
      <c r="G40" s="116"/>
    </row>
    <row r="41" spans="1:7" ht="15" customHeight="1">
      <c r="A41" s="61" t="s">
        <v>398</v>
      </c>
      <c r="B41" s="62">
        <v>8</v>
      </c>
      <c r="C41" s="66" t="s">
        <v>73</v>
      </c>
      <c r="D41" s="53"/>
      <c r="E41" s="53"/>
      <c r="F41" s="58"/>
      <c r="G41" s="116"/>
    </row>
    <row r="42" spans="1:7" ht="15" customHeight="1">
      <c r="A42" s="278" t="s">
        <v>64</v>
      </c>
      <c r="B42" s="278"/>
      <c r="C42" s="278"/>
      <c r="D42" s="278"/>
      <c r="E42" s="278"/>
      <c r="F42" s="58"/>
      <c r="G42" s="58"/>
    </row>
    <row r="43" spans="1:7" ht="15" customHeight="1">
      <c r="A43" s="61" t="s">
        <v>124</v>
      </c>
      <c r="B43" s="62">
        <v>3</v>
      </c>
      <c r="C43" s="66" t="s">
        <v>65</v>
      </c>
      <c r="D43" s="53">
        <v>69.239999999999995</v>
      </c>
      <c r="E43" s="53">
        <v>57.66</v>
      </c>
      <c r="F43" s="58"/>
      <c r="G43" s="58"/>
    </row>
    <row r="44" spans="1:7" ht="15" customHeight="1">
      <c r="A44" s="61" t="s">
        <v>125</v>
      </c>
      <c r="B44" s="62">
        <v>4</v>
      </c>
      <c r="C44" s="66" t="s">
        <v>66</v>
      </c>
      <c r="D44" s="53">
        <v>73.319999999999993</v>
      </c>
      <c r="E44" s="53">
        <v>61.08</v>
      </c>
      <c r="F44" s="58"/>
      <c r="G44" s="58"/>
    </row>
    <row r="45" spans="1:7" ht="15" customHeight="1">
      <c r="A45" s="61" t="s">
        <v>126</v>
      </c>
      <c r="B45" s="62">
        <v>5</v>
      </c>
      <c r="C45" s="66" t="s">
        <v>67</v>
      </c>
      <c r="D45" s="53">
        <v>87.72</v>
      </c>
      <c r="E45" s="53">
        <v>73.08</v>
      </c>
      <c r="F45" s="58"/>
      <c r="G45" s="58"/>
    </row>
    <row r="46" spans="1:7" ht="15" customHeight="1">
      <c r="A46" s="61" t="s">
        <v>127</v>
      </c>
      <c r="B46" s="62">
        <v>8</v>
      </c>
      <c r="C46" s="66" t="s">
        <v>68</v>
      </c>
      <c r="D46" s="53">
        <v>139.56</v>
      </c>
      <c r="E46" s="53">
        <v>116.28</v>
      </c>
      <c r="F46" s="58"/>
      <c r="G46" s="58"/>
    </row>
    <row r="47" spans="1:7" ht="15" customHeight="1">
      <c r="A47" s="61" t="s">
        <v>128</v>
      </c>
      <c r="B47" s="62">
        <v>10</v>
      </c>
      <c r="C47" s="66" t="s">
        <v>69</v>
      </c>
      <c r="D47" s="53">
        <v>177.06</v>
      </c>
      <c r="E47" s="53">
        <v>147.54</v>
      </c>
      <c r="F47" s="58"/>
      <c r="G47" s="58"/>
    </row>
    <row r="48" spans="1:7" ht="15" customHeight="1">
      <c r="A48" s="278" t="s">
        <v>76</v>
      </c>
      <c r="B48" s="278"/>
      <c r="C48" s="278"/>
      <c r="D48" s="278"/>
      <c r="E48" s="278"/>
      <c r="F48" s="58"/>
      <c r="G48" s="58"/>
    </row>
    <row r="49" spans="1:7" ht="15" customHeight="1">
      <c r="A49" s="63" t="s">
        <v>78</v>
      </c>
      <c r="B49" s="62">
        <v>3</v>
      </c>
      <c r="C49" s="66" t="s">
        <v>71</v>
      </c>
      <c r="D49" s="53">
        <v>123.48</v>
      </c>
      <c r="E49" s="53">
        <v>102.9</v>
      </c>
      <c r="F49" s="58"/>
      <c r="G49" s="58"/>
    </row>
    <row r="50" spans="1:7" ht="15" customHeight="1">
      <c r="A50" s="63" t="s">
        <v>79</v>
      </c>
      <c r="B50" s="62">
        <v>4</v>
      </c>
      <c r="C50" s="66" t="s">
        <v>72</v>
      </c>
      <c r="D50" s="53">
        <v>134.46</v>
      </c>
      <c r="E50" s="53">
        <v>112.02</v>
      </c>
      <c r="F50" s="58"/>
      <c r="G50" s="58"/>
    </row>
    <row r="51" spans="1:7" ht="15" customHeight="1">
      <c r="A51" s="63" t="s">
        <v>80</v>
      </c>
      <c r="B51" s="62">
        <v>5</v>
      </c>
      <c r="C51" s="66" t="s">
        <v>72</v>
      </c>
      <c r="D51" s="53">
        <v>150.84</v>
      </c>
      <c r="E51" s="53">
        <v>125.7</v>
      </c>
      <c r="F51" s="58"/>
      <c r="G51" s="58"/>
    </row>
    <row r="52" spans="1:7" ht="15" customHeight="1">
      <c r="A52" s="63" t="s">
        <v>77</v>
      </c>
      <c r="B52" s="62">
        <v>8</v>
      </c>
      <c r="C52" s="66" t="s">
        <v>73</v>
      </c>
      <c r="D52" s="53">
        <v>197.28</v>
      </c>
      <c r="E52" s="53">
        <v>164.4</v>
      </c>
      <c r="F52" s="58"/>
      <c r="G52" s="58"/>
    </row>
    <row r="53" spans="1:7" ht="15" customHeight="1">
      <c r="A53" s="63" t="s">
        <v>81</v>
      </c>
      <c r="B53" s="62">
        <v>10</v>
      </c>
      <c r="C53" s="66" t="s">
        <v>73</v>
      </c>
      <c r="D53" s="53">
        <v>229.44</v>
      </c>
      <c r="E53" s="53">
        <v>191.16</v>
      </c>
      <c r="F53" s="58"/>
      <c r="G53" s="58"/>
    </row>
    <row r="54" spans="1:7" ht="15" customHeight="1">
      <c r="A54" s="278" t="s">
        <v>82</v>
      </c>
      <c r="B54" s="278"/>
      <c r="C54" s="278"/>
      <c r="D54" s="278"/>
      <c r="E54" s="278"/>
      <c r="F54" s="58"/>
      <c r="G54" s="58"/>
    </row>
    <row r="55" spans="1:7" ht="15" customHeight="1">
      <c r="A55" s="63" t="s">
        <v>83</v>
      </c>
      <c r="B55" s="62">
        <v>3</v>
      </c>
      <c r="C55" s="66" t="s">
        <v>87</v>
      </c>
      <c r="D55" s="53">
        <v>75.48</v>
      </c>
      <c r="E55" s="53">
        <v>62.88</v>
      </c>
      <c r="F55" s="58"/>
      <c r="G55" s="58"/>
    </row>
    <row r="56" spans="1:7" ht="15" customHeight="1">
      <c r="A56" s="63" t="s">
        <v>412</v>
      </c>
      <c r="B56" s="62">
        <v>3</v>
      </c>
      <c r="C56" s="66" t="s">
        <v>413</v>
      </c>
      <c r="D56" s="53">
        <v>98.82</v>
      </c>
      <c r="E56" s="53">
        <v>82.32</v>
      </c>
      <c r="F56" s="58"/>
      <c r="G56" s="58"/>
    </row>
    <row r="57" spans="1:7" ht="15" customHeight="1">
      <c r="A57" s="63" t="s">
        <v>84</v>
      </c>
      <c r="B57" s="62">
        <v>3</v>
      </c>
      <c r="C57" s="66" t="s">
        <v>88</v>
      </c>
      <c r="D57" s="53">
        <v>122.22</v>
      </c>
      <c r="E57" s="53">
        <v>101.82</v>
      </c>
      <c r="F57" s="58"/>
      <c r="G57" s="58"/>
    </row>
    <row r="58" spans="1:7" ht="15" customHeight="1">
      <c r="A58" s="63" t="s">
        <v>86</v>
      </c>
      <c r="B58" s="62">
        <v>3</v>
      </c>
      <c r="C58" s="66" t="s">
        <v>89</v>
      </c>
      <c r="D58" s="53">
        <v>168.78</v>
      </c>
      <c r="E58" s="53">
        <v>140.63999999999999</v>
      </c>
      <c r="F58" s="58"/>
      <c r="G58" s="58"/>
    </row>
    <row r="59" spans="1:7" ht="15" customHeight="1">
      <c r="A59" s="63" t="s">
        <v>1040</v>
      </c>
      <c r="B59" s="62">
        <v>3</v>
      </c>
      <c r="C59" s="66" t="s">
        <v>1041</v>
      </c>
      <c r="D59" s="53">
        <v>215.52</v>
      </c>
      <c r="E59" s="53">
        <v>179.58</v>
      </c>
      <c r="F59" s="58"/>
      <c r="G59" s="58"/>
    </row>
    <row r="60" spans="1:7" ht="15" customHeight="1">
      <c r="A60" s="63" t="s">
        <v>85</v>
      </c>
      <c r="B60" s="62">
        <v>3</v>
      </c>
      <c r="C60" s="66" t="s">
        <v>90</v>
      </c>
      <c r="D60" s="53">
        <v>227.28</v>
      </c>
      <c r="E60" s="53">
        <v>189.36</v>
      </c>
      <c r="F60" s="58"/>
      <c r="G60" s="58"/>
    </row>
    <row r="61" spans="1:7" ht="15" customHeight="1">
      <c r="A61" s="63" t="s">
        <v>735</v>
      </c>
      <c r="B61" s="62">
        <v>3</v>
      </c>
      <c r="C61" s="66" t="s">
        <v>560</v>
      </c>
      <c r="D61" s="53">
        <v>238.86</v>
      </c>
      <c r="E61" s="53">
        <v>199.02</v>
      </c>
      <c r="F61" s="58"/>
      <c r="G61" s="58"/>
    </row>
    <row r="62" spans="1:7" ht="15" customHeight="1">
      <c r="A62" s="63" t="s">
        <v>1155</v>
      </c>
      <c r="B62" s="62">
        <v>5</v>
      </c>
      <c r="C62" s="66"/>
      <c r="D62" s="53">
        <v>73.62</v>
      </c>
      <c r="E62" s="53">
        <v>61.32</v>
      </c>
      <c r="F62" s="58"/>
      <c r="G62" s="58"/>
    </row>
    <row r="63" spans="1:7" ht="15" customHeight="1">
      <c r="A63" s="63" t="s">
        <v>1156</v>
      </c>
      <c r="B63" s="62">
        <v>5</v>
      </c>
      <c r="C63" s="66"/>
      <c r="D63" s="53">
        <v>96.36</v>
      </c>
      <c r="E63" s="53">
        <v>80.28</v>
      </c>
      <c r="F63" s="58"/>
      <c r="G63" s="58"/>
    </row>
    <row r="64" spans="1:7" ht="15" customHeight="1">
      <c r="A64" s="63" t="s">
        <v>1157</v>
      </c>
      <c r="B64" s="62">
        <v>5</v>
      </c>
      <c r="C64" s="66"/>
      <c r="D64" s="53">
        <v>119.04</v>
      </c>
      <c r="E64" s="53">
        <v>99.18</v>
      </c>
      <c r="F64" s="58"/>
      <c r="G64" s="58"/>
    </row>
    <row r="65" spans="1:7" ht="15" customHeight="1">
      <c r="A65" s="63" t="s">
        <v>1158</v>
      </c>
      <c r="B65" s="62">
        <v>5</v>
      </c>
      <c r="C65" s="66"/>
      <c r="D65" s="53">
        <v>164.46</v>
      </c>
      <c r="E65" s="53">
        <v>137.04</v>
      </c>
      <c r="F65" s="58"/>
      <c r="G65" s="58"/>
    </row>
    <row r="66" spans="1:7" ht="15" customHeight="1">
      <c r="A66" s="63" t="s">
        <v>1159</v>
      </c>
      <c r="B66" s="62">
        <v>5</v>
      </c>
      <c r="C66" s="66"/>
      <c r="D66" s="53">
        <v>209.88</v>
      </c>
      <c r="E66" s="53">
        <v>174.9</v>
      </c>
      <c r="F66" s="58"/>
      <c r="G66" s="58"/>
    </row>
    <row r="67" spans="1:7" ht="15" customHeight="1">
      <c r="A67" s="63" t="s">
        <v>1160</v>
      </c>
      <c r="B67" s="62">
        <v>5</v>
      </c>
      <c r="C67" s="66"/>
      <c r="D67" s="53">
        <v>221.22</v>
      </c>
      <c r="E67" s="53">
        <v>184.32</v>
      </c>
      <c r="F67" s="58"/>
      <c r="G67" s="58"/>
    </row>
    <row r="68" spans="1:7" ht="15" customHeight="1">
      <c r="A68" s="63" t="s">
        <v>1161</v>
      </c>
      <c r="B68" s="62">
        <v>5</v>
      </c>
      <c r="C68" s="66"/>
      <c r="D68" s="53">
        <v>232.56</v>
      </c>
      <c r="E68" s="53">
        <v>193.8</v>
      </c>
      <c r="F68" s="58"/>
      <c r="G68" s="58"/>
    </row>
    <row r="69" spans="1:7" ht="15" customHeight="1">
      <c r="A69" s="278" t="s">
        <v>399</v>
      </c>
      <c r="B69" s="278"/>
      <c r="C69" s="278"/>
      <c r="D69" s="278"/>
      <c r="E69" s="278"/>
      <c r="F69" s="58"/>
      <c r="G69" s="58"/>
    </row>
    <row r="70" spans="1:7" ht="15" customHeight="1">
      <c r="A70" s="63" t="s">
        <v>400</v>
      </c>
      <c r="B70" s="62"/>
      <c r="C70" s="66"/>
      <c r="D70" s="53"/>
      <c r="E70" s="53"/>
      <c r="F70" s="58"/>
      <c r="G70" s="58"/>
    </row>
    <row r="71" spans="1:7" ht="15" thickBot="1">
      <c r="A71" s="67"/>
      <c r="B71" s="68"/>
      <c r="C71" s="68"/>
      <c r="D71" s="68"/>
      <c r="E71" s="68"/>
      <c r="F71" s="58"/>
      <c r="G71" s="58"/>
    </row>
    <row r="72" spans="1:7" ht="16.5" customHeight="1">
      <c r="A72" s="276" t="s">
        <v>472</v>
      </c>
      <c r="B72" s="276"/>
      <c r="C72" s="276"/>
      <c r="D72" s="276"/>
      <c r="E72" s="276"/>
      <c r="F72" s="69"/>
      <c r="G72" s="70"/>
    </row>
    <row r="73" spans="1:7" ht="16.5" customHeight="1">
      <c r="A73" s="277" t="s">
        <v>473</v>
      </c>
      <c r="B73" s="277"/>
      <c r="C73" s="277"/>
      <c r="D73" s="277"/>
      <c r="E73" s="277"/>
      <c r="F73" s="71"/>
      <c r="G73" s="72"/>
    </row>
    <row r="74" spans="1:7" ht="25.5">
      <c r="A74" s="73"/>
      <c r="B74" s="73"/>
      <c r="C74" s="73"/>
      <c r="D74" s="73"/>
      <c r="E74" s="73"/>
      <c r="F74" s="73"/>
      <c r="G74" s="74"/>
    </row>
  </sheetData>
  <mergeCells count="16">
    <mergeCell ref="A15:E15"/>
    <mergeCell ref="A42:E42"/>
    <mergeCell ref="A5:E5"/>
    <mergeCell ref="A7:E7"/>
    <mergeCell ref="A24:E24"/>
    <mergeCell ref="A3:E3"/>
    <mergeCell ref="A4:E4"/>
    <mergeCell ref="A10:E10"/>
    <mergeCell ref="A25:E25"/>
    <mergeCell ref="A72:E72"/>
    <mergeCell ref="A73:E73"/>
    <mergeCell ref="A54:E54"/>
    <mergeCell ref="A28:E28"/>
    <mergeCell ref="A36:E36"/>
    <mergeCell ref="A69:E69"/>
    <mergeCell ref="A48:E48"/>
  </mergeCells>
  <phoneticPr fontId="29" type="noConversion"/>
  <pageMargins left="0.24" right="0.24" top="0.19" bottom="0.75" header="0.17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76"/>
  <sheetViews>
    <sheetView zoomScaleNormal="100" workbookViewId="0">
      <pane ySplit="2" topLeftCell="A3" activePane="bottomLeft" state="frozen"/>
      <selection pane="bottomLeft" activeCell="F1" sqref="F1:G65536"/>
    </sheetView>
  </sheetViews>
  <sheetFormatPr defaultRowHeight="11.25"/>
  <cols>
    <col min="1" max="1" width="49" style="9" customWidth="1"/>
    <col min="2" max="2" width="11.28515625" style="6" customWidth="1"/>
    <col min="3" max="3" width="14.5703125" style="6" customWidth="1"/>
    <col min="4" max="5" width="9.85546875" style="6" bestFit="1" customWidth="1"/>
    <col min="6" max="16384" width="9.140625" style="6"/>
  </cols>
  <sheetData>
    <row r="1" spans="1:6">
      <c r="A1" s="59" t="s">
        <v>21</v>
      </c>
      <c r="B1" s="60"/>
      <c r="C1" s="60"/>
      <c r="D1" s="60"/>
      <c r="E1" s="60"/>
      <c r="F1" s="75"/>
    </row>
    <row r="2" spans="1:6" ht="33.75">
      <c r="A2" s="55" t="s">
        <v>2</v>
      </c>
      <c r="B2" s="55" t="s">
        <v>3</v>
      </c>
      <c r="C2" s="55" t="s">
        <v>429</v>
      </c>
      <c r="D2" s="55" t="s">
        <v>459</v>
      </c>
      <c r="E2" s="55" t="s">
        <v>1</v>
      </c>
      <c r="F2" s="75"/>
    </row>
    <row r="3" spans="1:6" ht="16.5" customHeight="1">
      <c r="A3" s="280" t="s">
        <v>495</v>
      </c>
      <c r="B3" s="280"/>
      <c r="C3" s="280"/>
      <c r="D3" s="280"/>
      <c r="E3" s="280"/>
      <c r="F3" s="75"/>
    </row>
    <row r="4" spans="1:6" ht="12.75">
      <c r="A4" s="278" t="s">
        <v>434</v>
      </c>
      <c r="B4" s="278"/>
      <c r="C4" s="278"/>
      <c r="D4" s="278"/>
      <c r="E4" s="278"/>
      <c r="F4" s="75"/>
    </row>
    <row r="5" spans="1:6" ht="12.75">
      <c r="A5" s="278" t="s">
        <v>52</v>
      </c>
      <c r="B5" s="278"/>
      <c r="C5" s="278"/>
      <c r="D5" s="278"/>
      <c r="E5" s="278"/>
      <c r="F5" s="75"/>
    </row>
    <row r="6" spans="1:6" ht="15" customHeight="1">
      <c r="A6" s="63" t="s">
        <v>129</v>
      </c>
      <c r="B6" s="64">
        <v>4</v>
      </c>
      <c r="C6" s="62" t="s">
        <v>54</v>
      </c>
      <c r="D6" s="53">
        <v>109.02</v>
      </c>
      <c r="E6" s="53">
        <v>90.84</v>
      </c>
      <c r="F6" s="75"/>
    </row>
    <row r="7" spans="1:6" ht="15" customHeight="1">
      <c r="A7" s="63" t="s">
        <v>130</v>
      </c>
      <c r="B7" s="64">
        <v>8</v>
      </c>
      <c r="C7" s="62" t="s">
        <v>55</v>
      </c>
      <c r="D7" s="53">
        <v>185.04</v>
      </c>
      <c r="E7" s="53">
        <v>154.19999999999999</v>
      </c>
      <c r="F7" s="75"/>
    </row>
    <row r="8" spans="1:6" ht="15" customHeight="1">
      <c r="A8" s="278" t="s">
        <v>56</v>
      </c>
      <c r="B8" s="278"/>
      <c r="C8" s="278"/>
      <c r="D8" s="278"/>
      <c r="E8" s="278"/>
      <c r="F8" s="75"/>
    </row>
    <row r="9" spans="1:6" ht="15" customHeight="1">
      <c r="A9" s="63" t="s">
        <v>401</v>
      </c>
      <c r="B9" s="62">
        <v>4</v>
      </c>
      <c r="C9" s="62" t="s">
        <v>54</v>
      </c>
      <c r="D9" s="53">
        <v>49.92</v>
      </c>
      <c r="E9" s="53">
        <v>41.58</v>
      </c>
      <c r="F9" s="75"/>
    </row>
    <row r="10" spans="1:6" ht="15" customHeight="1">
      <c r="A10" s="63" t="s">
        <v>131</v>
      </c>
      <c r="B10" s="62">
        <v>4</v>
      </c>
      <c r="C10" s="62" t="s">
        <v>54</v>
      </c>
      <c r="D10" s="53">
        <v>46.8</v>
      </c>
      <c r="E10" s="53">
        <v>39</v>
      </c>
      <c r="F10" s="75"/>
    </row>
    <row r="11" spans="1:6" ht="15" customHeight="1">
      <c r="A11" s="63" t="s">
        <v>132</v>
      </c>
      <c r="B11" s="62">
        <v>5</v>
      </c>
      <c r="C11" s="62" t="s">
        <v>59</v>
      </c>
      <c r="D11" s="53">
        <v>59.28</v>
      </c>
      <c r="E11" s="53">
        <v>49.38</v>
      </c>
      <c r="F11" s="75"/>
    </row>
    <row r="12" spans="1:6" ht="15" customHeight="1">
      <c r="A12" s="63" t="s">
        <v>133</v>
      </c>
      <c r="B12" s="62">
        <v>8</v>
      </c>
      <c r="C12" s="62" t="s">
        <v>55</v>
      </c>
      <c r="D12" s="53">
        <v>87.06</v>
      </c>
      <c r="E12" s="53">
        <v>72.540000000000006</v>
      </c>
      <c r="F12" s="75"/>
    </row>
    <row r="13" spans="1:6" ht="15" customHeight="1">
      <c r="A13" s="63" t="s">
        <v>134</v>
      </c>
      <c r="B13" s="62">
        <v>10</v>
      </c>
      <c r="C13" s="62" t="s">
        <v>60</v>
      </c>
      <c r="D13" s="53">
        <v>107.4</v>
      </c>
      <c r="E13" s="53">
        <v>89.46</v>
      </c>
      <c r="F13" s="75"/>
    </row>
    <row r="14" spans="1:6" ht="15" customHeight="1">
      <c r="A14" s="281" t="s">
        <v>486</v>
      </c>
      <c r="B14" s="281"/>
      <c r="C14" s="281"/>
      <c r="D14" s="281"/>
      <c r="E14" s="281"/>
      <c r="F14" s="75"/>
    </row>
    <row r="15" spans="1:6" ht="15" customHeight="1">
      <c r="A15" s="278" t="s">
        <v>56</v>
      </c>
      <c r="B15" s="278"/>
      <c r="C15" s="278"/>
      <c r="D15" s="278"/>
      <c r="E15" s="278"/>
      <c r="F15" s="75"/>
    </row>
    <row r="16" spans="1:6" ht="15" customHeight="1">
      <c r="A16" s="65" t="s">
        <v>135</v>
      </c>
      <c r="B16" s="62">
        <v>15</v>
      </c>
      <c r="C16" s="62" t="s">
        <v>61</v>
      </c>
      <c r="D16" s="53">
        <v>404.58</v>
      </c>
      <c r="E16" s="53">
        <v>337.14</v>
      </c>
      <c r="F16" s="75"/>
    </row>
    <row r="17" spans="1:6" ht="15" customHeight="1">
      <c r="A17" s="65" t="s">
        <v>136</v>
      </c>
      <c r="B17" s="62">
        <v>20</v>
      </c>
      <c r="C17" s="62" t="s">
        <v>62</v>
      </c>
      <c r="D17" s="53">
        <v>439.86</v>
      </c>
      <c r="E17" s="53">
        <v>366.54</v>
      </c>
      <c r="F17" s="75"/>
    </row>
    <row r="18" spans="1:6" ht="15" customHeight="1">
      <c r="A18" s="65" t="s">
        <v>137</v>
      </c>
      <c r="B18" s="62">
        <v>30</v>
      </c>
      <c r="C18" s="62" t="s">
        <v>62</v>
      </c>
      <c r="D18" s="53">
        <v>687.24</v>
      </c>
      <c r="E18" s="53">
        <v>572.70000000000005</v>
      </c>
      <c r="F18" s="75"/>
    </row>
    <row r="19" spans="1:6" ht="15" customHeight="1">
      <c r="A19" s="65" t="s">
        <v>138</v>
      </c>
      <c r="B19" s="62">
        <v>40</v>
      </c>
      <c r="C19" s="62" t="s">
        <v>62</v>
      </c>
      <c r="D19" s="53">
        <v>926.58</v>
      </c>
      <c r="E19" s="53">
        <v>772.14</v>
      </c>
      <c r="F19" s="75"/>
    </row>
    <row r="20" spans="1:6" ht="15" customHeight="1">
      <c r="A20" s="65" t="s">
        <v>139</v>
      </c>
      <c r="B20" s="62">
        <v>50</v>
      </c>
      <c r="C20" s="62" t="s">
        <v>62</v>
      </c>
      <c r="D20" s="53">
        <v>1178.8800000000001</v>
      </c>
      <c r="E20" s="53">
        <v>982.38</v>
      </c>
      <c r="F20" s="75"/>
    </row>
    <row r="21" spans="1:6" ht="15" customHeight="1">
      <c r="A21" s="278" t="s">
        <v>140</v>
      </c>
      <c r="B21" s="278"/>
      <c r="C21" s="278"/>
      <c r="D21" s="278"/>
      <c r="E21" s="278"/>
      <c r="F21" s="75"/>
    </row>
    <row r="22" spans="1:6" ht="15" customHeight="1">
      <c r="A22" s="63" t="s">
        <v>1044</v>
      </c>
      <c r="B22" s="62">
        <v>3</v>
      </c>
      <c r="C22" s="66" t="s">
        <v>72</v>
      </c>
      <c r="D22" s="53">
        <v>61.2</v>
      </c>
      <c r="E22" s="53">
        <v>51</v>
      </c>
      <c r="F22" s="75"/>
    </row>
    <row r="23" spans="1:6" ht="15" customHeight="1">
      <c r="A23" s="63" t="s">
        <v>141</v>
      </c>
      <c r="B23" s="62">
        <v>4</v>
      </c>
      <c r="C23" s="66" t="s">
        <v>72</v>
      </c>
      <c r="D23" s="53">
        <v>69.12</v>
      </c>
      <c r="E23" s="53">
        <v>57.6</v>
      </c>
      <c r="F23" s="75"/>
    </row>
    <row r="24" spans="1:6" ht="15" customHeight="1">
      <c r="A24" s="63" t="s">
        <v>142</v>
      </c>
      <c r="B24" s="62">
        <v>5</v>
      </c>
      <c r="C24" s="66" t="s">
        <v>72</v>
      </c>
      <c r="D24" s="53">
        <v>79.14</v>
      </c>
      <c r="E24" s="53">
        <v>65.94</v>
      </c>
      <c r="F24" s="75"/>
    </row>
    <row r="25" spans="1:6" ht="15" customHeight="1">
      <c r="A25" s="63" t="s">
        <v>143</v>
      </c>
      <c r="B25" s="62">
        <v>8</v>
      </c>
      <c r="C25" s="66" t="s">
        <v>73</v>
      </c>
      <c r="D25" s="53">
        <v>109.2</v>
      </c>
      <c r="E25" s="53">
        <v>90.96</v>
      </c>
      <c r="F25" s="75"/>
    </row>
    <row r="26" spans="1:6" ht="15" customHeight="1">
      <c r="A26" s="63" t="s">
        <v>144</v>
      </c>
      <c r="B26" s="62">
        <v>10</v>
      </c>
      <c r="C26" s="66" t="s">
        <v>73</v>
      </c>
      <c r="D26" s="53">
        <v>129.12</v>
      </c>
      <c r="E26" s="53">
        <v>107.58</v>
      </c>
      <c r="F26" s="75"/>
    </row>
    <row r="27" spans="1:6" ht="15" customHeight="1">
      <c r="A27" s="278" t="s">
        <v>958</v>
      </c>
      <c r="B27" s="278"/>
      <c r="C27" s="278"/>
      <c r="D27" s="278"/>
      <c r="E27" s="278"/>
      <c r="F27" s="75"/>
    </row>
    <row r="28" spans="1:6" ht="15" customHeight="1">
      <c r="A28" s="63" t="s">
        <v>1042</v>
      </c>
      <c r="B28" s="62">
        <v>3</v>
      </c>
      <c r="C28" s="66"/>
      <c r="D28" s="53">
        <v>44.1</v>
      </c>
      <c r="E28" s="53">
        <v>36.72</v>
      </c>
      <c r="F28" s="75"/>
    </row>
    <row r="29" spans="1:6" ht="15" customHeight="1">
      <c r="A29" s="63" t="s">
        <v>145</v>
      </c>
      <c r="B29" s="62">
        <v>4</v>
      </c>
      <c r="C29" s="66"/>
      <c r="D29" s="53">
        <v>53.88</v>
      </c>
      <c r="E29" s="53">
        <v>44.88</v>
      </c>
      <c r="F29" s="75"/>
    </row>
    <row r="30" spans="1:6" ht="15" customHeight="1">
      <c r="A30" s="63" t="s">
        <v>146</v>
      </c>
      <c r="B30" s="62">
        <v>5</v>
      </c>
      <c r="C30" s="66"/>
      <c r="D30" s="53">
        <v>63.66</v>
      </c>
      <c r="E30" s="53">
        <v>53.04</v>
      </c>
      <c r="F30" s="75"/>
    </row>
    <row r="31" spans="1:6" ht="15" customHeight="1">
      <c r="A31" s="63" t="s">
        <v>147</v>
      </c>
      <c r="B31" s="62">
        <v>8</v>
      </c>
      <c r="C31" s="66"/>
      <c r="D31" s="53">
        <v>93.18</v>
      </c>
      <c r="E31" s="53">
        <v>77.64</v>
      </c>
      <c r="F31" s="75"/>
    </row>
    <row r="32" spans="1:6" ht="15" customHeight="1">
      <c r="A32" s="63" t="s">
        <v>861</v>
      </c>
      <c r="B32" s="62">
        <v>10</v>
      </c>
      <c r="C32" s="66"/>
      <c r="D32" s="53">
        <v>112.8</v>
      </c>
      <c r="E32" s="53">
        <v>93.96</v>
      </c>
      <c r="F32" s="75"/>
    </row>
    <row r="33" spans="1:6" ht="15" customHeight="1">
      <c r="A33" s="278" t="s">
        <v>148</v>
      </c>
      <c r="B33" s="278"/>
      <c r="C33" s="278"/>
      <c r="D33" s="278"/>
      <c r="E33" s="278"/>
      <c r="F33" s="75"/>
    </row>
    <row r="34" spans="1:6" ht="15" customHeight="1">
      <c r="A34" s="63" t="s">
        <v>1043</v>
      </c>
      <c r="B34" s="62">
        <v>3</v>
      </c>
      <c r="C34" s="66" t="s">
        <v>72</v>
      </c>
      <c r="D34" s="53">
        <v>78.48</v>
      </c>
      <c r="E34" s="53">
        <v>65.400000000000006</v>
      </c>
      <c r="F34" s="75"/>
    </row>
    <row r="35" spans="1:6" ht="12.75">
      <c r="A35" s="63" t="s">
        <v>149</v>
      </c>
      <c r="B35" s="62">
        <v>4</v>
      </c>
      <c r="C35" s="66" t="s">
        <v>72</v>
      </c>
      <c r="D35" s="53">
        <v>86.34</v>
      </c>
      <c r="E35" s="53">
        <v>71.94</v>
      </c>
      <c r="F35" s="75"/>
    </row>
    <row r="36" spans="1:6" ht="12.75">
      <c r="A36" s="63" t="s">
        <v>150</v>
      </c>
      <c r="B36" s="62">
        <v>5</v>
      </c>
      <c r="C36" s="66" t="s">
        <v>72</v>
      </c>
      <c r="D36" s="53">
        <v>96.36</v>
      </c>
      <c r="E36" s="53">
        <v>80.28</v>
      </c>
      <c r="F36" s="75"/>
    </row>
    <row r="37" spans="1:6" ht="12.75">
      <c r="A37" s="63" t="s">
        <v>151</v>
      </c>
      <c r="B37" s="62">
        <v>8</v>
      </c>
      <c r="C37" s="66" t="s">
        <v>73</v>
      </c>
      <c r="D37" s="53">
        <v>126.3</v>
      </c>
      <c r="E37" s="53">
        <v>105.24</v>
      </c>
      <c r="F37" s="75"/>
    </row>
    <row r="38" spans="1:6" ht="12.75">
      <c r="A38" s="63" t="s">
        <v>152</v>
      </c>
      <c r="B38" s="62">
        <v>10</v>
      </c>
      <c r="C38" s="66" t="s">
        <v>73</v>
      </c>
      <c r="D38" s="53">
        <v>146.28</v>
      </c>
      <c r="E38" s="53">
        <v>121.86</v>
      </c>
      <c r="F38" s="75"/>
    </row>
    <row r="39" spans="1:6" ht="12.75">
      <c r="A39" s="280" t="s">
        <v>496</v>
      </c>
      <c r="B39" s="280"/>
      <c r="C39" s="280"/>
      <c r="D39" s="280"/>
      <c r="E39" s="280"/>
      <c r="F39" s="75"/>
    </row>
    <row r="40" spans="1:6" ht="12.75">
      <c r="A40" s="278" t="s">
        <v>726</v>
      </c>
      <c r="B40" s="278"/>
      <c r="C40" s="278"/>
      <c r="D40" s="278"/>
      <c r="E40" s="278"/>
      <c r="F40" s="75"/>
    </row>
    <row r="41" spans="1:6" ht="15" customHeight="1">
      <c r="A41" s="63" t="s">
        <v>167</v>
      </c>
      <c r="B41" s="62">
        <v>3</v>
      </c>
      <c r="C41" s="66" t="s">
        <v>172</v>
      </c>
      <c r="D41" s="132">
        <v>49.62</v>
      </c>
      <c r="E41" s="132">
        <v>41.34</v>
      </c>
      <c r="F41" s="75"/>
    </row>
    <row r="42" spans="1:6" ht="15" customHeight="1">
      <c r="A42" s="63" t="s">
        <v>168</v>
      </c>
      <c r="B42" s="62">
        <v>4</v>
      </c>
      <c r="C42" s="66" t="s">
        <v>172</v>
      </c>
      <c r="D42" s="132">
        <v>61.32</v>
      </c>
      <c r="E42" s="132">
        <v>51.06</v>
      </c>
      <c r="F42" s="75"/>
    </row>
    <row r="43" spans="1:6" ht="15" customHeight="1">
      <c r="A43" s="63" t="s">
        <v>169</v>
      </c>
      <c r="B43" s="62">
        <v>5</v>
      </c>
      <c r="C43" s="66" t="s">
        <v>172</v>
      </c>
      <c r="D43" s="132">
        <v>76.44</v>
      </c>
      <c r="E43" s="132">
        <v>63.66</v>
      </c>
      <c r="F43" s="75"/>
    </row>
    <row r="44" spans="1:6" ht="15" customHeight="1">
      <c r="A44" s="63" t="s">
        <v>170</v>
      </c>
      <c r="B44" s="62">
        <v>8</v>
      </c>
      <c r="C44" s="66" t="s">
        <v>171</v>
      </c>
      <c r="D44" s="132">
        <v>108.36</v>
      </c>
      <c r="E44" s="132">
        <v>90.3</v>
      </c>
      <c r="F44" s="75"/>
    </row>
    <row r="45" spans="1:6" ht="15" customHeight="1">
      <c r="A45" s="63" t="s">
        <v>170</v>
      </c>
      <c r="B45" s="62">
        <v>10</v>
      </c>
      <c r="C45" s="66" t="s">
        <v>171</v>
      </c>
      <c r="D45" s="132">
        <v>130.5</v>
      </c>
      <c r="E45" s="132">
        <v>108.72</v>
      </c>
      <c r="F45" s="75"/>
    </row>
    <row r="46" spans="1:6" ht="12.75">
      <c r="A46" s="278" t="s">
        <v>725</v>
      </c>
      <c r="B46" s="278"/>
      <c r="C46" s="278"/>
      <c r="D46" s="278"/>
      <c r="E46" s="278"/>
      <c r="F46" s="75"/>
    </row>
    <row r="47" spans="1:6" ht="15" customHeight="1">
      <c r="A47" s="63" t="s">
        <v>153</v>
      </c>
      <c r="B47" s="62">
        <v>2</v>
      </c>
      <c r="C47" s="66" t="s">
        <v>158</v>
      </c>
      <c r="D47" s="132">
        <v>42.72</v>
      </c>
      <c r="E47" s="132">
        <v>35.58</v>
      </c>
      <c r="F47" s="75"/>
    </row>
    <row r="48" spans="1:6" ht="15" customHeight="1">
      <c r="A48" s="63" t="s">
        <v>154</v>
      </c>
      <c r="B48" s="62">
        <v>3</v>
      </c>
      <c r="C48" s="66" t="s">
        <v>159</v>
      </c>
      <c r="D48" s="132">
        <v>52.14</v>
      </c>
      <c r="E48" s="132">
        <v>43.44</v>
      </c>
      <c r="F48" s="75"/>
    </row>
    <row r="49" spans="1:6" ht="15" customHeight="1">
      <c r="A49" s="63" t="s">
        <v>155</v>
      </c>
      <c r="B49" s="62">
        <v>4</v>
      </c>
      <c r="C49" s="66" t="s">
        <v>159</v>
      </c>
      <c r="D49" s="132">
        <v>63.12</v>
      </c>
      <c r="E49" s="132">
        <v>52.56</v>
      </c>
      <c r="F49" s="75"/>
    </row>
    <row r="50" spans="1:6" ht="15" customHeight="1">
      <c r="A50" s="63" t="s">
        <v>156</v>
      </c>
      <c r="B50" s="62">
        <v>5</v>
      </c>
      <c r="C50" s="66" t="s">
        <v>159</v>
      </c>
      <c r="D50" s="132">
        <v>75.959999999999994</v>
      </c>
      <c r="E50" s="132">
        <v>63.3</v>
      </c>
      <c r="F50" s="75"/>
    </row>
    <row r="51" spans="1:6" ht="12.75">
      <c r="A51" s="63" t="s">
        <v>157</v>
      </c>
      <c r="B51" s="62">
        <v>8</v>
      </c>
      <c r="C51" s="66" t="s">
        <v>160</v>
      </c>
      <c r="D51" s="132">
        <v>106.74</v>
      </c>
      <c r="E51" s="132">
        <v>88.92</v>
      </c>
      <c r="F51" s="75"/>
    </row>
    <row r="52" spans="1:6" ht="12.75">
      <c r="A52" s="63" t="s">
        <v>1089</v>
      </c>
      <c r="B52" s="62">
        <v>10</v>
      </c>
      <c r="C52" s="66" t="s">
        <v>73</v>
      </c>
      <c r="D52" s="132">
        <v>127.98</v>
      </c>
      <c r="E52" s="132">
        <v>106.62</v>
      </c>
      <c r="F52" s="75"/>
    </row>
    <row r="53" spans="1:6" ht="12.75">
      <c r="A53" s="278" t="s">
        <v>724</v>
      </c>
      <c r="B53" s="278"/>
      <c r="C53" s="278"/>
      <c r="D53" s="278"/>
      <c r="E53" s="278"/>
      <c r="F53" s="75"/>
    </row>
    <row r="54" spans="1:6" ht="12.75">
      <c r="A54" s="63" t="s">
        <v>470</v>
      </c>
      <c r="B54" s="62">
        <v>2</v>
      </c>
      <c r="C54" s="66" t="s">
        <v>159</v>
      </c>
      <c r="D54" s="132">
        <v>50.16</v>
      </c>
      <c r="E54" s="132">
        <v>41.76</v>
      </c>
      <c r="F54" s="75"/>
    </row>
    <row r="55" spans="1:6" ht="12.75">
      <c r="A55" s="63" t="s">
        <v>471</v>
      </c>
      <c r="B55" s="62">
        <v>3</v>
      </c>
      <c r="C55" s="66" t="s">
        <v>159</v>
      </c>
      <c r="D55" s="132">
        <v>59.28</v>
      </c>
      <c r="E55" s="132">
        <v>49.38</v>
      </c>
      <c r="F55" s="75"/>
    </row>
    <row r="56" spans="1:6" ht="15" customHeight="1">
      <c r="A56" s="63" t="s">
        <v>161</v>
      </c>
      <c r="B56" s="62">
        <v>4</v>
      </c>
      <c r="C56" s="66" t="s">
        <v>159</v>
      </c>
      <c r="D56" s="132">
        <v>70.2</v>
      </c>
      <c r="E56" s="132">
        <v>58.5</v>
      </c>
      <c r="F56" s="75"/>
    </row>
    <row r="57" spans="1:6" ht="15" customHeight="1">
      <c r="A57" s="63" t="s">
        <v>162</v>
      </c>
      <c r="B57" s="62">
        <v>5</v>
      </c>
      <c r="C57" s="66" t="s">
        <v>159</v>
      </c>
      <c r="D57" s="132">
        <v>83.64</v>
      </c>
      <c r="E57" s="132">
        <v>69.66</v>
      </c>
      <c r="F57" s="75"/>
    </row>
    <row r="58" spans="1:6" ht="12.75">
      <c r="A58" s="63" t="s">
        <v>163</v>
      </c>
      <c r="B58" s="62">
        <v>8</v>
      </c>
      <c r="C58" s="66" t="s">
        <v>160</v>
      </c>
      <c r="D58" s="132">
        <v>114.78</v>
      </c>
      <c r="E58" s="132">
        <v>95.64</v>
      </c>
      <c r="F58" s="75"/>
    </row>
    <row r="59" spans="1:6" ht="12.75">
      <c r="A59" s="63" t="s">
        <v>1090</v>
      </c>
      <c r="B59" s="62">
        <v>10</v>
      </c>
      <c r="C59" s="66" t="s">
        <v>73</v>
      </c>
      <c r="D59" s="132">
        <v>136.62</v>
      </c>
      <c r="E59" s="132">
        <v>113.82</v>
      </c>
      <c r="F59" s="75"/>
    </row>
    <row r="60" spans="1:6" ht="12.75">
      <c r="A60" s="278" t="s">
        <v>723</v>
      </c>
      <c r="B60" s="278"/>
      <c r="C60" s="278"/>
      <c r="D60" s="278"/>
      <c r="E60" s="278"/>
      <c r="F60" s="75"/>
    </row>
    <row r="61" spans="1:6" ht="12.75">
      <c r="A61" s="63" t="s">
        <v>414</v>
      </c>
      <c r="B61" s="62">
        <v>3</v>
      </c>
      <c r="C61" s="66" t="s">
        <v>72</v>
      </c>
      <c r="D61" s="132">
        <v>83.16</v>
      </c>
      <c r="E61" s="132">
        <v>69.3</v>
      </c>
      <c r="F61" s="75"/>
    </row>
    <row r="62" spans="1:6" ht="15" customHeight="1">
      <c r="A62" s="63" t="s">
        <v>164</v>
      </c>
      <c r="B62" s="62">
        <v>4</v>
      </c>
      <c r="C62" s="66" t="s">
        <v>72</v>
      </c>
      <c r="D62" s="132">
        <v>96.78</v>
      </c>
      <c r="E62" s="132">
        <v>80.64</v>
      </c>
      <c r="F62" s="75"/>
    </row>
    <row r="63" spans="1:6" ht="15" customHeight="1">
      <c r="A63" s="63" t="s">
        <v>165</v>
      </c>
      <c r="B63" s="62">
        <v>5</v>
      </c>
      <c r="C63" s="66" t="s">
        <v>72</v>
      </c>
      <c r="D63" s="132">
        <v>114.24</v>
      </c>
      <c r="E63" s="132">
        <v>95.16</v>
      </c>
      <c r="F63" s="75"/>
    </row>
    <row r="64" spans="1:6" ht="12.75">
      <c r="A64" s="63" t="s">
        <v>166</v>
      </c>
      <c r="B64" s="62">
        <v>8</v>
      </c>
      <c r="C64" s="66" t="s">
        <v>73</v>
      </c>
      <c r="D64" s="132">
        <v>143.82</v>
      </c>
      <c r="E64" s="132">
        <v>119.82</v>
      </c>
      <c r="F64" s="75"/>
    </row>
    <row r="65" spans="1:10" ht="12.75">
      <c r="A65" s="63" t="s">
        <v>523</v>
      </c>
      <c r="B65" s="62">
        <v>10</v>
      </c>
      <c r="C65" s="66" t="s">
        <v>73</v>
      </c>
      <c r="D65" s="132">
        <v>165.36</v>
      </c>
      <c r="E65" s="132">
        <v>137.76</v>
      </c>
      <c r="F65" s="75"/>
    </row>
    <row r="66" spans="1:10" s="8" customFormat="1" ht="12.75" customHeight="1">
      <c r="A66" s="282" t="s">
        <v>82</v>
      </c>
      <c r="B66" s="283"/>
      <c r="C66" s="283"/>
      <c r="D66" s="283"/>
      <c r="E66" s="283"/>
      <c r="F66" s="77"/>
    </row>
    <row r="67" spans="1:10" s="8" customFormat="1" ht="12.75" customHeight="1">
      <c r="A67" s="63" t="s">
        <v>1004</v>
      </c>
      <c r="B67" s="62">
        <v>3</v>
      </c>
      <c r="C67" s="66" t="s">
        <v>89</v>
      </c>
      <c r="D67" s="132"/>
      <c r="E67" s="132">
        <v>40</v>
      </c>
      <c r="F67" s="75" t="s">
        <v>1120</v>
      </c>
    </row>
    <row r="68" spans="1:10" ht="12.75">
      <c r="A68" s="63" t="s">
        <v>592</v>
      </c>
      <c r="B68" s="62">
        <v>3</v>
      </c>
      <c r="C68" s="66" t="s">
        <v>87</v>
      </c>
      <c r="D68" s="132"/>
      <c r="E68" s="132">
        <v>71.58</v>
      </c>
      <c r="F68" s="75" t="s">
        <v>1120</v>
      </c>
    </row>
    <row r="69" spans="1:10" ht="12.75">
      <c r="A69" s="63" t="s">
        <v>593</v>
      </c>
      <c r="B69" s="62">
        <v>3</v>
      </c>
      <c r="C69" s="66" t="s">
        <v>88</v>
      </c>
      <c r="D69" s="132"/>
      <c r="E69" s="132">
        <v>116.46</v>
      </c>
      <c r="F69" s="75" t="s">
        <v>1120</v>
      </c>
    </row>
    <row r="70" spans="1:10" ht="12.75">
      <c r="A70" s="63" t="s">
        <v>594</v>
      </c>
      <c r="B70" s="62">
        <v>3</v>
      </c>
      <c r="C70" s="66" t="s">
        <v>89</v>
      </c>
      <c r="D70" s="132"/>
      <c r="E70" s="132">
        <v>161.52000000000001</v>
      </c>
      <c r="F70" s="75" t="s">
        <v>1120</v>
      </c>
    </row>
    <row r="71" spans="1:10" ht="12.75">
      <c r="A71" s="63" t="s">
        <v>624</v>
      </c>
      <c r="B71" s="62">
        <v>3</v>
      </c>
      <c r="C71" s="66" t="s">
        <v>625</v>
      </c>
      <c r="D71" s="132"/>
      <c r="E71" s="132">
        <v>207</v>
      </c>
      <c r="F71" s="75" t="s">
        <v>1120</v>
      </c>
    </row>
    <row r="72" spans="1:10" s="4" customFormat="1" ht="15" customHeight="1">
      <c r="A72" s="278" t="s">
        <v>722</v>
      </c>
      <c r="B72" s="278"/>
      <c r="C72" s="278"/>
      <c r="D72" s="278"/>
      <c r="E72" s="278"/>
      <c r="F72" s="58"/>
    </row>
    <row r="73" spans="1:10" s="4" customFormat="1" ht="15" customHeight="1">
      <c r="A73" s="63" t="s">
        <v>622</v>
      </c>
      <c r="B73" s="62">
        <v>5</v>
      </c>
      <c r="C73" s="66" t="s">
        <v>623</v>
      </c>
      <c r="D73" s="53"/>
      <c r="E73" s="53">
        <v>373.92</v>
      </c>
      <c r="F73" s="75" t="s">
        <v>1120</v>
      </c>
      <c r="G73" s="116"/>
      <c r="H73" s="116"/>
      <c r="I73" s="118"/>
      <c r="J73" s="116"/>
    </row>
    <row r="74" spans="1:10" ht="15">
      <c r="A74" s="63" t="s">
        <v>747</v>
      </c>
      <c r="B74" s="62">
        <v>5</v>
      </c>
      <c r="C74" s="66" t="s">
        <v>623</v>
      </c>
      <c r="D74" s="53"/>
      <c r="E74" s="53">
        <v>522.36</v>
      </c>
      <c r="F74" s="75" t="s">
        <v>1120</v>
      </c>
      <c r="G74" s="116"/>
      <c r="H74" s="116"/>
      <c r="I74" s="118"/>
      <c r="J74" s="116"/>
    </row>
    <row r="75" spans="1:10" ht="15">
      <c r="A75" s="63" t="s">
        <v>748</v>
      </c>
      <c r="B75" s="62">
        <v>5</v>
      </c>
      <c r="C75" s="66" t="s">
        <v>623</v>
      </c>
      <c r="D75" s="53"/>
      <c r="E75" s="53">
        <v>373.92</v>
      </c>
      <c r="F75" s="75" t="s">
        <v>1120</v>
      </c>
      <c r="G75" s="116"/>
      <c r="H75" s="116"/>
      <c r="I75" s="118"/>
      <c r="J75" s="116"/>
    </row>
    <row r="76" spans="1:10" ht="15">
      <c r="A76" s="63" t="s">
        <v>749</v>
      </c>
      <c r="B76" s="62">
        <v>5</v>
      </c>
      <c r="C76" s="66" t="s">
        <v>623</v>
      </c>
      <c r="D76" s="53"/>
      <c r="E76" s="53">
        <v>745.92</v>
      </c>
      <c r="F76" s="75" t="s">
        <v>1120</v>
      </c>
      <c r="G76" s="116"/>
      <c r="H76" s="116"/>
      <c r="I76" s="118"/>
      <c r="J76" s="116"/>
    </row>
  </sheetData>
  <mergeCells count="16">
    <mergeCell ref="A72:E72"/>
    <mergeCell ref="A60:E60"/>
    <mergeCell ref="A46:E46"/>
    <mergeCell ref="A53:E53"/>
    <mergeCell ref="A40:E40"/>
    <mergeCell ref="A39:E39"/>
    <mergeCell ref="A66:E66"/>
    <mergeCell ref="A33:E33"/>
    <mergeCell ref="A8:E8"/>
    <mergeCell ref="A3:E3"/>
    <mergeCell ref="A4:E4"/>
    <mergeCell ref="A15:E15"/>
    <mergeCell ref="A21:E21"/>
    <mergeCell ref="A5:E5"/>
    <mergeCell ref="A14:E14"/>
    <mergeCell ref="A27:E27"/>
  </mergeCells>
  <phoneticPr fontId="29" type="noConversion"/>
  <pageMargins left="0.24" right="0.24" top="0.19" bottom="0.75" header="0.17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40"/>
  <sheetViews>
    <sheetView zoomScaleNormal="100" zoomScaleSheetLayoutView="90" workbookViewId="0">
      <selection activeCell="F1" sqref="F1:G65536"/>
    </sheetView>
  </sheetViews>
  <sheetFormatPr defaultRowHeight="12.75"/>
  <cols>
    <col min="1" max="1" width="80.28515625" style="14" customWidth="1"/>
    <col min="2" max="2" width="7.85546875" style="15" bestFit="1" customWidth="1"/>
    <col min="3" max="3" width="12.85546875" style="15" customWidth="1"/>
    <col min="4" max="5" width="8.28515625" style="187" bestFit="1" customWidth="1"/>
    <col min="6" max="16384" width="9.140625" style="13"/>
  </cols>
  <sheetData>
    <row r="1" spans="1:5" ht="25.5">
      <c r="A1" s="10" t="s">
        <v>193</v>
      </c>
      <c r="B1" s="10" t="s">
        <v>458</v>
      </c>
      <c r="C1" s="10" t="s">
        <v>490</v>
      </c>
      <c r="D1" s="11" t="s">
        <v>553</v>
      </c>
      <c r="E1" s="11" t="s">
        <v>554</v>
      </c>
    </row>
    <row r="2" spans="1:5">
      <c r="A2" s="17" t="s">
        <v>661</v>
      </c>
      <c r="B2" s="16">
        <v>6</v>
      </c>
      <c r="C2" s="16">
        <v>15</v>
      </c>
      <c r="D2" s="215">
        <v>6</v>
      </c>
      <c r="E2" s="215">
        <v>4.9800000000000004</v>
      </c>
    </row>
    <row r="3" spans="1:5">
      <c r="A3" s="17" t="s">
        <v>662</v>
      </c>
      <c r="B3" s="16">
        <v>10</v>
      </c>
      <c r="C3" s="16">
        <v>20</v>
      </c>
      <c r="D3" s="215">
        <v>8.2799999999999994</v>
      </c>
      <c r="E3" s="215">
        <v>6.9</v>
      </c>
    </row>
    <row r="4" spans="1:5">
      <c r="A4" s="17" t="s">
        <v>663</v>
      </c>
      <c r="B4" s="16">
        <v>13</v>
      </c>
      <c r="C4" s="16" t="s">
        <v>673</v>
      </c>
      <c r="D4" s="215">
        <v>10.26</v>
      </c>
      <c r="E4" s="215">
        <v>8.52</v>
      </c>
    </row>
    <row r="5" spans="1:5">
      <c r="A5" s="17" t="s">
        <v>1085</v>
      </c>
      <c r="B5" s="16">
        <v>16</v>
      </c>
      <c r="C5" s="16">
        <v>12</v>
      </c>
      <c r="D5" s="215">
        <v>12.36</v>
      </c>
      <c r="E5" s="215">
        <v>10.26</v>
      </c>
    </row>
    <row r="6" spans="1:5">
      <c r="A6" s="17" t="s">
        <v>941</v>
      </c>
      <c r="B6" s="16">
        <v>19</v>
      </c>
      <c r="C6" s="16" t="s">
        <v>674</v>
      </c>
      <c r="D6" s="215">
        <v>14.34</v>
      </c>
      <c r="E6" s="215">
        <v>11.94</v>
      </c>
    </row>
    <row r="7" spans="1:5">
      <c r="A7" s="17" t="s">
        <v>664</v>
      </c>
      <c r="B7" s="16">
        <v>25</v>
      </c>
      <c r="C7" s="16">
        <v>8</v>
      </c>
      <c r="D7" s="215">
        <v>18.66</v>
      </c>
      <c r="E7" s="215">
        <v>15.54</v>
      </c>
    </row>
    <row r="8" spans="1:5">
      <c r="A8" s="17" t="s">
        <v>665</v>
      </c>
      <c r="B8" s="16">
        <v>32</v>
      </c>
      <c r="C8" s="16">
        <v>6</v>
      </c>
      <c r="D8" s="215">
        <v>23.58</v>
      </c>
      <c r="E8" s="215">
        <v>19.62</v>
      </c>
    </row>
    <row r="9" spans="1:5">
      <c r="A9" s="17" t="s">
        <v>1113</v>
      </c>
      <c r="B9" s="16">
        <v>3</v>
      </c>
      <c r="C9" s="16">
        <v>15</v>
      </c>
      <c r="D9" s="215">
        <v>5.77</v>
      </c>
      <c r="E9" s="215">
        <v>5.01</v>
      </c>
    </row>
    <row r="10" spans="1:5">
      <c r="A10" s="17" t="s">
        <v>654</v>
      </c>
      <c r="B10" s="16">
        <v>6</v>
      </c>
      <c r="C10" s="16" t="s">
        <v>673</v>
      </c>
      <c r="D10" s="215">
        <v>6.6</v>
      </c>
      <c r="E10" s="215">
        <v>5.46</v>
      </c>
    </row>
    <row r="11" spans="1:5">
      <c r="A11" s="17" t="s">
        <v>859</v>
      </c>
      <c r="B11" s="16">
        <v>8</v>
      </c>
      <c r="C11" s="16"/>
      <c r="D11" s="215">
        <v>7.68</v>
      </c>
      <c r="E11" s="215">
        <v>6.36</v>
      </c>
    </row>
    <row r="12" spans="1:5">
      <c r="A12" s="17" t="s">
        <v>655</v>
      </c>
      <c r="B12" s="16">
        <v>10</v>
      </c>
      <c r="C12" s="16" t="s">
        <v>674</v>
      </c>
      <c r="D12" s="215">
        <v>8.76</v>
      </c>
      <c r="E12" s="215">
        <v>7.26</v>
      </c>
    </row>
    <row r="13" spans="1:5">
      <c r="A13" s="17" t="s">
        <v>656</v>
      </c>
      <c r="B13" s="16">
        <v>13</v>
      </c>
      <c r="C13" s="16" t="s">
        <v>673</v>
      </c>
      <c r="D13" s="215">
        <v>10.38</v>
      </c>
      <c r="E13" s="215">
        <v>8.64</v>
      </c>
    </row>
    <row r="14" spans="1:5">
      <c r="A14" s="17" t="s">
        <v>657</v>
      </c>
      <c r="B14" s="16">
        <v>16</v>
      </c>
      <c r="C14" s="16">
        <v>6</v>
      </c>
      <c r="D14" s="215">
        <v>12.54</v>
      </c>
      <c r="E14" s="215">
        <v>10.44</v>
      </c>
    </row>
    <row r="15" spans="1:5">
      <c r="A15" s="17" t="s">
        <v>658</v>
      </c>
      <c r="B15" s="16">
        <v>19</v>
      </c>
      <c r="C15" s="16" t="s">
        <v>674</v>
      </c>
      <c r="D15" s="215">
        <v>14.76</v>
      </c>
      <c r="E15" s="215">
        <v>12.3</v>
      </c>
    </row>
    <row r="16" spans="1:5">
      <c r="A16" s="17" t="s">
        <v>659</v>
      </c>
      <c r="B16" s="16">
        <v>25</v>
      </c>
      <c r="C16" s="16">
        <v>8</v>
      </c>
      <c r="D16" s="215">
        <v>18.54</v>
      </c>
      <c r="E16" s="215">
        <v>15.42</v>
      </c>
    </row>
    <row r="17" spans="1:5">
      <c r="A17" s="17" t="s">
        <v>660</v>
      </c>
      <c r="B17" s="16">
        <v>32</v>
      </c>
      <c r="C17" s="16">
        <v>6</v>
      </c>
      <c r="D17" s="215">
        <v>23.34</v>
      </c>
      <c r="E17" s="215">
        <v>19.440000000000001</v>
      </c>
    </row>
    <row r="18" spans="1:5">
      <c r="A18" s="17" t="s">
        <v>666</v>
      </c>
      <c r="B18" s="16">
        <v>6</v>
      </c>
      <c r="C18" s="16" t="s">
        <v>673</v>
      </c>
      <c r="D18" s="215">
        <v>6.3</v>
      </c>
      <c r="E18" s="215">
        <v>5.22</v>
      </c>
    </row>
    <row r="19" spans="1:5">
      <c r="A19" s="17" t="s">
        <v>1087</v>
      </c>
      <c r="B19" s="16">
        <v>8</v>
      </c>
      <c r="C19" s="16"/>
      <c r="D19" s="215">
        <v>7.38</v>
      </c>
      <c r="E19" s="215">
        <v>6.12</v>
      </c>
    </row>
    <row r="20" spans="1:5">
      <c r="A20" s="17" t="s">
        <v>667</v>
      </c>
      <c r="B20" s="16">
        <v>10</v>
      </c>
      <c r="C20" s="16" t="s">
        <v>674</v>
      </c>
      <c r="D20" s="215">
        <v>8.2799999999999994</v>
      </c>
      <c r="E20" s="215">
        <v>6.9</v>
      </c>
    </row>
    <row r="21" spans="1:5">
      <c r="A21" s="17" t="s">
        <v>668</v>
      </c>
      <c r="B21" s="16">
        <v>13</v>
      </c>
      <c r="C21" s="16" t="s">
        <v>673</v>
      </c>
      <c r="D21" s="215">
        <v>10.32</v>
      </c>
      <c r="E21" s="215">
        <v>8.58</v>
      </c>
    </row>
    <row r="22" spans="1:5">
      <c r="A22" s="17" t="s">
        <v>672</v>
      </c>
      <c r="B22" s="16">
        <v>16</v>
      </c>
      <c r="C22" s="16">
        <v>6</v>
      </c>
      <c r="D22" s="215">
        <v>12.36</v>
      </c>
      <c r="E22" s="215">
        <v>10.26</v>
      </c>
    </row>
    <row r="23" spans="1:5">
      <c r="A23" s="17" t="s">
        <v>669</v>
      </c>
      <c r="B23" s="16">
        <v>19</v>
      </c>
      <c r="C23" s="16" t="s">
        <v>674</v>
      </c>
      <c r="D23" s="215">
        <v>14.28</v>
      </c>
      <c r="E23" s="215">
        <v>11.88</v>
      </c>
    </row>
    <row r="24" spans="1:5">
      <c r="A24" s="17" t="s">
        <v>670</v>
      </c>
      <c r="B24" s="16">
        <v>25</v>
      </c>
      <c r="C24" s="16">
        <v>8</v>
      </c>
      <c r="D24" s="215">
        <v>17.46</v>
      </c>
      <c r="E24" s="215">
        <v>14.52</v>
      </c>
    </row>
    <row r="25" spans="1:5">
      <c r="A25" s="17" t="s">
        <v>671</v>
      </c>
      <c r="B25" s="16">
        <v>32</v>
      </c>
      <c r="C25" s="16">
        <v>6</v>
      </c>
      <c r="D25" s="215">
        <v>21.96</v>
      </c>
      <c r="E25" s="215">
        <v>18.3</v>
      </c>
    </row>
    <row r="26" spans="1:5">
      <c r="A26" s="17" t="s">
        <v>675</v>
      </c>
      <c r="B26" s="16">
        <v>6</v>
      </c>
      <c r="C26" s="16" t="s">
        <v>673</v>
      </c>
      <c r="D26" s="215">
        <v>8.16</v>
      </c>
      <c r="E26" s="215">
        <v>6.78</v>
      </c>
    </row>
    <row r="27" spans="1:5">
      <c r="A27" s="17" t="s">
        <v>860</v>
      </c>
      <c r="B27" s="16"/>
      <c r="C27" s="16"/>
      <c r="D27" s="215">
        <v>9</v>
      </c>
      <c r="E27" s="215">
        <v>7.5</v>
      </c>
    </row>
    <row r="28" spans="1:5">
      <c r="A28" s="17" t="s">
        <v>676</v>
      </c>
      <c r="B28" s="16">
        <v>9</v>
      </c>
      <c r="C28" s="16" t="s">
        <v>674</v>
      </c>
      <c r="D28" s="215">
        <v>10.32</v>
      </c>
      <c r="E28" s="215">
        <v>8.58</v>
      </c>
    </row>
    <row r="29" spans="1:5">
      <c r="A29" s="17" t="s">
        <v>677</v>
      </c>
      <c r="B29" s="16">
        <v>13</v>
      </c>
      <c r="C29" s="16" t="s">
        <v>673</v>
      </c>
      <c r="D29" s="215">
        <v>12</v>
      </c>
      <c r="E29" s="215">
        <v>9.9600000000000009</v>
      </c>
    </row>
    <row r="30" spans="1:5">
      <c r="A30" s="17" t="s">
        <v>678</v>
      </c>
      <c r="B30" s="16">
        <v>16</v>
      </c>
      <c r="C30" s="16">
        <v>6</v>
      </c>
      <c r="D30" s="215">
        <v>14.22</v>
      </c>
      <c r="E30" s="215">
        <v>11.82</v>
      </c>
    </row>
    <row r="31" spans="1:5" ht="15" customHeight="1">
      <c r="A31" s="17" t="s">
        <v>679</v>
      </c>
      <c r="B31" s="16">
        <v>19</v>
      </c>
      <c r="C31" s="16" t="s">
        <v>674</v>
      </c>
      <c r="D31" s="215">
        <v>16.2</v>
      </c>
      <c r="E31" s="215">
        <v>13.5</v>
      </c>
    </row>
    <row r="32" spans="1:5" ht="15" customHeight="1">
      <c r="A32" s="17" t="s">
        <v>680</v>
      </c>
      <c r="B32" s="16">
        <v>25</v>
      </c>
      <c r="C32" s="16">
        <v>8</v>
      </c>
      <c r="D32" s="215">
        <v>20.100000000000001</v>
      </c>
      <c r="E32" s="215">
        <v>16.739999999999998</v>
      </c>
    </row>
    <row r="33" spans="1:5" ht="15" customHeight="1">
      <c r="A33" s="17" t="s">
        <v>681</v>
      </c>
      <c r="B33" s="16">
        <v>32</v>
      </c>
      <c r="C33" s="16">
        <v>6</v>
      </c>
      <c r="D33" s="215">
        <v>24.84</v>
      </c>
      <c r="E33" s="215">
        <v>20.7</v>
      </c>
    </row>
    <row r="34" spans="1:5" ht="15" customHeight="1">
      <c r="A34" s="17" t="s">
        <v>682</v>
      </c>
      <c r="B34" s="16">
        <v>6</v>
      </c>
      <c r="C34" s="16" t="s">
        <v>673</v>
      </c>
      <c r="D34" s="215">
        <v>14.58</v>
      </c>
      <c r="E34" s="215">
        <v>12.12</v>
      </c>
    </row>
    <row r="35" spans="1:5" ht="15" customHeight="1">
      <c r="A35" s="17" t="s">
        <v>1086</v>
      </c>
      <c r="B35" s="16">
        <v>8</v>
      </c>
      <c r="C35" s="16">
        <v>12</v>
      </c>
      <c r="D35" s="215">
        <v>16.14</v>
      </c>
      <c r="E35" s="215">
        <v>13.44</v>
      </c>
    </row>
    <row r="36" spans="1:5" ht="15" customHeight="1">
      <c r="A36" s="17" t="s">
        <v>683</v>
      </c>
      <c r="B36" s="16">
        <v>9</v>
      </c>
      <c r="C36" s="16" t="s">
        <v>674</v>
      </c>
      <c r="D36" s="215">
        <v>17.579999999999998</v>
      </c>
      <c r="E36" s="215">
        <v>14.64</v>
      </c>
    </row>
    <row r="37" spans="1:5" ht="15" customHeight="1">
      <c r="A37" s="17" t="s">
        <v>684</v>
      </c>
      <c r="B37" s="16">
        <v>13</v>
      </c>
      <c r="C37" s="16" t="s">
        <v>673</v>
      </c>
      <c r="D37" s="215">
        <v>20.04</v>
      </c>
      <c r="E37" s="215">
        <v>16.68</v>
      </c>
    </row>
    <row r="38" spans="1:5" ht="15" customHeight="1">
      <c r="A38" s="17" t="s">
        <v>685</v>
      </c>
      <c r="B38" s="16">
        <v>16</v>
      </c>
      <c r="C38" s="16">
        <v>6</v>
      </c>
      <c r="D38" s="215">
        <v>23.22</v>
      </c>
      <c r="E38" s="215">
        <v>19.32</v>
      </c>
    </row>
    <row r="39" spans="1:5" ht="15" customHeight="1">
      <c r="A39" s="17" t="s">
        <v>686</v>
      </c>
      <c r="B39" s="16">
        <v>19</v>
      </c>
      <c r="C39" s="16" t="s">
        <v>674</v>
      </c>
      <c r="D39" s="215">
        <v>26.16</v>
      </c>
      <c r="E39" s="215">
        <v>21.78</v>
      </c>
    </row>
    <row r="40" spans="1:5" ht="15" customHeight="1">
      <c r="A40" s="17" t="s">
        <v>687</v>
      </c>
      <c r="B40" s="16">
        <v>25</v>
      </c>
      <c r="C40" s="16">
        <v>8</v>
      </c>
      <c r="D40" s="215">
        <v>30.06</v>
      </c>
      <c r="E40" s="215">
        <v>25.02</v>
      </c>
    </row>
    <row r="41" spans="1:5" ht="15" customHeight="1">
      <c r="A41" s="17" t="s">
        <v>688</v>
      </c>
      <c r="B41" s="16">
        <v>32</v>
      </c>
      <c r="C41" s="16">
        <v>6</v>
      </c>
      <c r="D41" s="215">
        <v>37.380000000000003</v>
      </c>
      <c r="E41" s="215">
        <v>31.14</v>
      </c>
    </row>
    <row r="42" spans="1:5" ht="32.25" customHeight="1">
      <c r="A42" s="287" t="s">
        <v>952</v>
      </c>
      <c r="B42" s="288"/>
      <c r="C42" s="288"/>
      <c r="D42" s="288"/>
      <c r="E42" s="288"/>
    </row>
    <row r="43" spans="1:5" ht="26.25" customHeight="1">
      <c r="A43" s="117"/>
      <c r="B43" s="161" t="s">
        <v>458</v>
      </c>
      <c r="C43" s="10" t="s">
        <v>956</v>
      </c>
      <c r="D43" s="163" t="s">
        <v>553</v>
      </c>
      <c r="E43" s="11" t="s">
        <v>554</v>
      </c>
    </row>
    <row r="44" spans="1:5" ht="15" customHeight="1">
      <c r="A44" s="17" t="s">
        <v>953</v>
      </c>
      <c r="B44" s="16">
        <v>8</v>
      </c>
      <c r="C44" s="16" t="s">
        <v>955</v>
      </c>
      <c r="D44" s="182">
        <v>2.0299999999999998</v>
      </c>
      <c r="E44" s="182">
        <v>1.76</v>
      </c>
    </row>
    <row r="45" spans="1:5" ht="15" customHeight="1">
      <c r="A45" s="17" t="s">
        <v>954</v>
      </c>
      <c r="B45" s="16">
        <v>10</v>
      </c>
      <c r="C45" s="16" t="s">
        <v>955</v>
      </c>
      <c r="D45" s="182">
        <v>2.2799999999999998</v>
      </c>
      <c r="E45" s="182">
        <v>1.98</v>
      </c>
    </row>
    <row r="46" spans="1:5" ht="32.25" customHeight="1">
      <c r="A46" s="10" t="s">
        <v>193</v>
      </c>
      <c r="B46" s="10" t="s">
        <v>458</v>
      </c>
      <c r="C46" s="10" t="s">
        <v>457</v>
      </c>
      <c r="D46" s="11"/>
      <c r="E46" s="11"/>
    </row>
    <row r="47" spans="1:5" ht="26.25" customHeight="1">
      <c r="A47" s="117" t="s">
        <v>194</v>
      </c>
      <c r="B47" s="161" t="s">
        <v>458</v>
      </c>
      <c r="C47" s="10" t="s">
        <v>700</v>
      </c>
      <c r="D47" s="163" t="s">
        <v>553</v>
      </c>
      <c r="E47" s="11" t="s">
        <v>554</v>
      </c>
    </row>
    <row r="48" spans="1:5" ht="15" customHeight="1">
      <c r="A48" s="12" t="s">
        <v>691</v>
      </c>
      <c r="B48" s="162">
        <v>6</v>
      </c>
      <c r="C48" s="164">
        <v>496</v>
      </c>
      <c r="D48" s="183">
        <v>0.23</v>
      </c>
      <c r="E48" s="184">
        <v>0.19</v>
      </c>
    </row>
    <row r="49" spans="1:5" ht="15" customHeight="1">
      <c r="A49" s="12" t="s">
        <v>692</v>
      </c>
      <c r="B49" s="162">
        <v>6</v>
      </c>
      <c r="C49" s="164"/>
      <c r="D49" s="216">
        <v>0.22</v>
      </c>
      <c r="E49" s="217">
        <v>0.2</v>
      </c>
    </row>
    <row r="50" spans="1:5" ht="15" customHeight="1">
      <c r="A50" s="12" t="s">
        <v>693</v>
      </c>
      <c r="B50" s="162">
        <v>6</v>
      </c>
      <c r="C50" s="164">
        <v>364</v>
      </c>
      <c r="D50" s="183">
        <v>0.25</v>
      </c>
      <c r="E50" s="184">
        <v>0.21</v>
      </c>
    </row>
    <row r="51" spans="1:5" ht="15" customHeight="1">
      <c r="A51" s="12" t="s">
        <v>696</v>
      </c>
      <c r="B51" s="162">
        <v>6</v>
      </c>
      <c r="C51" s="164">
        <v>316</v>
      </c>
      <c r="D51" s="183">
        <v>0.27</v>
      </c>
      <c r="E51" s="184">
        <v>0.23</v>
      </c>
    </row>
    <row r="52" spans="1:5" ht="15" customHeight="1">
      <c r="A52" s="12" t="s">
        <v>694</v>
      </c>
      <c r="B52" s="162">
        <v>6</v>
      </c>
      <c r="C52" s="164">
        <v>266</v>
      </c>
      <c r="D52" s="183">
        <v>0.32</v>
      </c>
      <c r="E52" s="184">
        <v>0.27</v>
      </c>
    </row>
    <row r="53" spans="1:5" ht="15" customHeight="1">
      <c r="A53" s="12" t="s">
        <v>695</v>
      </c>
      <c r="B53" s="162">
        <v>6</v>
      </c>
      <c r="C53" s="164">
        <v>220</v>
      </c>
      <c r="D53" s="183">
        <v>0.34</v>
      </c>
      <c r="E53" s="184">
        <v>0.28000000000000003</v>
      </c>
    </row>
    <row r="54" spans="1:5" ht="15" customHeight="1">
      <c r="A54" s="12" t="s">
        <v>697</v>
      </c>
      <c r="B54" s="162">
        <v>6</v>
      </c>
      <c r="C54" s="164">
        <v>180</v>
      </c>
      <c r="D54" s="183">
        <v>0.38</v>
      </c>
      <c r="E54" s="184">
        <v>0.31</v>
      </c>
    </row>
    <row r="55" spans="1:5" ht="15" customHeight="1">
      <c r="A55" s="12" t="s">
        <v>698</v>
      </c>
      <c r="B55" s="162">
        <v>6</v>
      </c>
      <c r="C55" s="164">
        <v>130</v>
      </c>
      <c r="D55" s="183">
        <v>0.51</v>
      </c>
      <c r="E55" s="184">
        <v>0.43</v>
      </c>
    </row>
    <row r="56" spans="1:5">
      <c r="A56" s="12" t="s">
        <v>699</v>
      </c>
      <c r="B56" s="162">
        <v>6</v>
      </c>
      <c r="C56" s="164">
        <v>100</v>
      </c>
      <c r="D56" s="183">
        <v>0.65</v>
      </c>
      <c r="E56" s="184">
        <v>0.54</v>
      </c>
    </row>
    <row r="57" spans="1:5">
      <c r="A57" s="12" t="s">
        <v>862</v>
      </c>
      <c r="B57" s="162">
        <v>6</v>
      </c>
      <c r="C57" s="164">
        <v>100</v>
      </c>
      <c r="D57" s="185">
        <v>0.77</v>
      </c>
      <c r="E57" s="186">
        <v>0.65</v>
      </c>
    </row>
    <row r="58" spans="1:5" ht="15" customHeight="1">
      <c r="A58" s="284" t="s">
        <v>729</v>
      </c>
      <c r="B58" s="285"/>
      <c r="C58" s="286"/>
      <c r="D58" s="285"/>
      <c r="E58" s="285"/>
    </row>
    <row r="59" spans="1:5" ht="15" customHeight="1">
      <c r="A59" s="103" t="s">
        <v>635</v>
      </c>
      <c r="B59" s="112"/>
      <c r="C59" s="113" t="s">
        <v>641</v>
      </c>
      <c r="D59" s="108">
        <v>5.88</v>
      </c>
      <c r="E59" s="108">
        <v>4.68</v>
      </c>
    </row>
    <row r="60" spans="1:5">
      <c r="A60" s="103" t="s">
        <v>636</v>
      </c>
      <c r="B60" s="112"/>
      <c r="C60" s="113" t="s">
        <v>642</v>
      </c>
      <c r="D60" s="108">
        <v>8.58</v>
      </c>
      <c r="E60" s="108">
        <v>6.84</v>
      </c>
    </row>
    <row r="61" spans="1:5" ht="15" customHeight="1">
      <c r="A61" s="103" t="s">
        <v>637</v>
      </c>
      <c r="B61" s="112"/>
      <c r="C61" s="113" t="s">
        <v>643</v>
      </c>
      <c r="D61" s="108">
        <v>10.8</v>
      </c>
      <c r="E61" s="108">
        <v>8.64</v>
      </c>
    </row>
    <row r="62" spans="1:5" ht="15" customHeight="1">
      <c r="A62" s="103" t="s">
        <v>638</v>
      </c>
      <c r="B62" s="112"/>
      <c r="C62" s="113" t="s">
        <v>644</v>
      </c>
      <c r="D62" s="108">
        <v>9.48</v>
      </c>
      <c r="E62" s="108">
        <v>7.56</v>
      </c>
    </row>
    <row r="63" spans="1:5" ht="15" customHeight="1">
      <c r="A63" s="103" t="s">
        <v>639</v>
      </c>
      <c r="B63" s="112"/>
      <c r="C63" s="113" t="s">
        <v>645</v>
      </c>
      <c r="D63" s="108">
        <v>13.92</v>
      </c>
      <c r="E63" s="108">
        <v>11.1</v>
      </c>
    </row>
    <row r="64" spans="1:5" ht="15" customHeight="1">
      <c r="A64" s="103" t="s">
        <v>640</v>
      </c>
      <c r="B64" s="112"/>
      <c r="C64" s="113" t="s">
        <v>646</v>
      </c>
      <c r="D64" s="108">
        <v>18.239999999999998</v>
      </c>
      <c r="E64" s="108">
        <v>14.58</v>
      </c>
    </row>
    <row r="65" spans="1:5" ht="15" customHeight="1">
      <c r="A65" s="117" t="s">
        <v>1083</v>
      </c>
      <c r="B65" s="10" t="s">
        <v>458</v>
      </c>
      <c r="C65" s="10" t="s">
        <v>700</v>
      </c>
      <c r="D65" s="11" t="s">
        <v>553</v>
      </c>
      <c r="E65" s="11" t="s">
        <v>554</v>
      </c>
    </row>
    <row r="66" spans="1:5" ht="15" customHeight="1">
      <c r="A66" s="143" t="s">
        <v>750</v>
      </c>
      <c r="B66" s="144"/>
      <c r="C66" s="144"/>
      <c r="D66" s="186">
        <v>0.43</v>
      </c>
      <c r="E66" s="186">
        <v>0.36</v>
      </c>
    </row>
    <row r="67" spans="1:5" ht="15" customHeight="1">
      <c r="A67" s="143" t="s">
        <v>1084</v>
      </c>
      <c r="B67" s="144"/>
      <c r="C67" s="144"/>
      <c r="D67" s="186">
        <v>0.4</v>
      </c>
      <c r="E67" s="186">
        <v>0.35</v>
      </c>
    </row>
    <row r="68" spans="1:5" ht="15" customHeight="1">
      <c r="A68" s="143" t="s">
        <v>751</v>
      </c>
      <c r="B68" s="144"/>
      <c r="C68" s="144"/>
      <c r="D68" s="186">
        <v>0.44</v>
      </c>
      <c r="E68" s="186">
        <v>0.36</v>
      </c>
    </row>
    <row r="69" spans="1:5" ht="15" customHeight="1">
      <c r="A69" s="143" t="s">
        <v>752</v>
      </c>
      <c r="B69" s="144"/>
      <c r="C69" s="144"/>
      <c r="D69" s="186">
        <v>0.45</v>
      </c>
      <c r="E69" s="186">
        <v>0.38</v>
      </c>
    </row>
    <row r="70" spans="1:5" ht="15" customHeight="1">
      <c r="A70" s="143" t="s">
        <v>753</v>
      </c>
      <c r="B70" s="144"/>
      <c r="C70" s="144"/>
      <c r="D70" s="186">
        <v>0.5</v>
      </c>
      <c r="E70" s="186">
        <v>0.42</v>
      </c>
    </row>
    <row r="71" spans="1:5" ht="15" customHeight="1">
      <c r="A71" s="143" t="s">
        <v>754</v>
      </c>
      <c r="B71" s="144"/>
      <c r="C71" s="144"/>
      <c r="D71" s="186">
        <v>0.54</v>
      </c>
      <c r="E71" s="186">
        <v>0.45</v>
      </c>
    </row>
    <row r="72" spans="1:5" ht="15" customHeight="1">
      <c r="A72" s="143" t="s">
        <v>755</v>
      </c>
      <c r="B72" s="144"/>
      <c r="C72" s="144"/>
      <c r="D72" s="186">
        <v>0.56000000000000005</v>
      </c>
      <c r="E72" s="186">
        <v>0.47</v>
      </c>
    </row>
    <row r="73" spans="1:5">
      <c r="A73" s="143" t="s">
        <v>756</v>
      </c>
      <c r="B73" s="144"/>
      <c r="C73" s="144"/>
      <c r="D73" s="186">
        <v>0.74</v>
      </c>
      <c r="E73" s="186">
        <v>0.61</v>
      </c>
    </row>
    <row r="74" spans="1:5" ht="15" customHeight="1">
      <c r="A74" s="143" t="s">
        <v>757</v>
      </c>
      <c r="B74" s="144"/>
      <c r="C74" s="144"/>
      <c r="D74" s="186">
        <v>0.73</v>
      </c>
      <c r="E74" s="186">
        <v>0.61</v>
      </c>
    </row>
    <row r="75" spans="1:5" ht="15" customHeight="1">
      <c r="A75" s="143" t="s">
        <v>758</v>
      </c>
      <c r="B75" s="144"/>
      <c r="C75" s="144"/>
      <c r="D75" s="186">
        <v>0.97</v>
      </c>
      <c r="E75" s="186">
        <v>0.81</v>
      </c>
    </row>
    <row r="76" spans="1:5" ht="15" customHeight="1">
      <c r="A76" s="143" t="s">
        <v>759</v>
      </c>
      <c r="B76" s="144"/>
      <c r="C76" s="144"/>
      <c r="D76" s="186">
        <v>1.03</v>
      </c>
      <c r="E76" s="186">
        <v>0.86</v>
      </c>
    </row>
    <row r="77" spans="1:5" ht="15" customHeight="1">
      <c r="A77" s="143" t="s">
        <v>760</v>
      </c>
      <c r="B77" s="144"/>
      <c r="C77" s="144"/>
      <c r="D77" s="186">
        <v>1.18</v>
      </c>
      <c r="E77" s="186">
        <v>0.98</v>
      </c>
    </row>
    <row r="78" spans="1:5" ht="15" customHeight="1">
      <c r="A78" s="143" t="s">
        <v>761</v>
      </c>
      <c r="B78" s="144"/>
      <c r="C78" s="144"/>
      <c r="D78" s="186">
        <v>1.36</v>
      </c>
      <c r="E78" s="186">
        <v>1.1299999999999999</v>
      </c>
    </row>
    <row r="79" spans="1:5" ht="15" customHeight="1">
      <c r="A79" s="143" t="s">
        <v>762</v>
      </c>
      <c r="B79" s="144"/>
      <c r="C79" s="144"/>
      <c r="D79" s="186">
        <v>1.5</v>
      </c>
      <c r="E79" s="186">
        <v>1.25</v>
      </c>
    </row>
    <row r="80" spans="1:5" ht="15" customHeight="1">
      <c r="A80" s="143" t="s">
        <v>763</v>
      </c>
      <c r="B80" s="144"/>
      <c r="C80" s="144"/>
      <c r="D80" s="186">
        <v>1.68</v>
      </c>
      <c r="E80" s="186">
        <v>1.4</v>
      </c>
    </row>
    <row r="81" spans="1:5" ht="15" customHeight="1">
      <c r="A81" s="143" t="s">
        <v>764</v>
      </c>
      <c r="B81" s="144"/>
      <c r="C81" s="144"/>
      <c r="D81" s="186">
        <v>2</v>
      </c>
      <c r="E81" s="186">
        <v>1.67</v>
      </c>
    </row>
    <row r="82" spans="1:5">
      <c r="A82" s="143" t="s">
        <v>765</v>
      </c>
      <c r="B82" s="144"/>
      <c r="C82" s="144"/>
      <c r="D82" s="186">
        <v>2.5099999999999998</v>
      </c>
      <c r="E82" s="186">
        <v>2.09</v>
      </c>
    </row>
    <row r="83" spans="1:5" ht="15" customHeight="1">
      <c r="A83" s="143" t="s">
        <v>766</v>
      </c>
      <c r="B83" s="144"/>
      <c r="C83" s="144"/>
      <c r="D83" s="186">
        <v>4.3600000000000003</v>
      </c>
      <c r="E83" s="186">
        <v>3.64</v>
      </c>
    </row>
    <row r="84" spans="1:5" ht="15" customHeight="1">
      <c r="A84" s="143" t="s">
        <v>767</v>
      </c>
      <c r="B84" s="144"/>
      <c r="C84" s="144"/>
      <c r="D84" s="186">
        <v>4.5199999999999996</v>
      </c>
      <c r="E84" s="186">
        <v>3.76</v>
      </c>
    </row>
    <row r="85" spans="1:5" ht="15" customHeight="1">
      <c r="A85" s="143" t="s">
        <v>768</v>
      </c>
      <c r="B85" s="144"/>
      <c r="C85" s="144"/>
      <c r="D85" s="186">
        <v>0.62</v>
      </c>
      <c r="E85" s="186">
        <v>0.52</v>
      </c>
    </row>
    <row r="86" spans="1:5">
      <c r="A86" s="143" t="s">
        <v>769</v>
      </c>
      <c r="B86" s="144"/>
      <c r="C86" s="144"/>
      <c r="D86" s="186">
        <v>0.65</v>
      </c>
      <c r="E86" s="186">
        <v>0.54</v>
      </c>
    </row>
    <row r="87" spans="1:5">
      <c r="A87" s="143" t="s">
        <v>770</v>
      </c>
      <c r="B87" s="144"/>
      <c r="C87" s="144"/>
      <c r="D87" s="186">
        <v>0.71</v>
      </c>
      <c r="E87" s="186">
        <v>0.59</v>
      </c>
    </row>
    <row r="88" spans="1:5">
      <c r="A88" s="143" t="s">
        <v>771</v>
      </c>
      <c r="B88" s="144"/>
      <c r="C88" s="144"/>
      <c r="D88" s="186">
        <v>0.85</v>
      </c>
      <c r="E88" s="186">
        <v>0.7</v>
      </c>
    </row>
    <row r="89" spans="1:5">
      <c r="A89" s="143" t="s">
        <v>772</v>
      </c>
      <c r="B89" s="144"/>
      <c r="C89" s="144"/>
      <c r="D89" s="186">
        <v>0.95</v>
      </c>
      <c r="E89" s="186">
        <v>0.79</v>
      </c>
    </row>
    <row r="90" spans="1:5">
      <c r="A90" s="143" t="s">
        <v>773</v>
      </c>
      <c r="B90" s="144"/>
      <c r="C90" s="144"/>
      <c r="D90" s="186">
        <v>1.06</v>
      </c>
      <c r="E90" s="186">
        <v>0.88</v>
      </c>
    </row>
    <row r="91" spans="1:5">
      <c r="A91" s="143" t="s">
        <v>774</v>
      </c>
      <c r="B91" s="144"/>
      <c r="C91" s="144"/>
      <c r="D91" s="186">
        <v>1.19</v>
      </c>
      <c r="E91" s="186">
        <v>0.99</v>
      </c>
    </row>
    <row r="92" spans="1:5">
      <c r="A92" s="143" t="s">
        <v>775</v>
      </c>
      <c r="B92" s="144"/>
      <c r="C92" s="144"/>
      <c r="D92" s="186">
        <v>1.38</v>
      </c>
      <c r="E92" s="186">
        <v>1.1499999999999999</v>
      </c>
    </row>
    <row r="93" spans="1:5">
      <c r="A93" s="143" t="s">
        <v>776</v>
      </c>
      <c r="B93" s="144"/>
      <c r="C93" s="144"/>
      <c r="D93" s="186">
        <v>1.69</v>
      </c>
      <c r="E93" s="186">
        <v>1.41</v>
      </c>
    </row>
    <row r="94" spans="1:5" ht="12.75" customHeight="1">
      <c r="A94" s="143" t="s">
        <v>777</v>
      </c>
      <c r="B94" s="144"/>
      <c r="C94" s="144"/>
      <c r="D94" s="186">
        <v>1.89</v>
      </c>
      <c r="E94" s="186">
        <v>1.58</v>
      </c>
    </row>
    <row r="95" spans="1:5">
      <c r="A95" s="143" t="s">
        <v>778</v>
      </c>
      <c r="B95" s="144"/>
      <c r="C95" s="144"/>
      <c r="D95" s="186">
        <v>2.0299999999999998</v>
      </c>
      <c r="E95" s="186">
        <v>1.69</v>
      </c>
    </row>
    <row r="96" spans="1:5" ht="12.75" customHeight="1">
      <c r="A96" s="143" t="s">
        <v>779</v>
      </c>
      <c r="B96" s="144"/>
      <c r="C96" s="144"/>
      <c r="D96" s="186">
        <v>2.2599999999999998</v>
      </c>
      <c r="E96" s="186">
        <v>1.88</v>
      </c>
    </row>
    <row r="97" spans="1:5">
      <c r="A97" s="143" t="s">
        <v>780</v>
      </c>
      <c r="B97" s="144"/>
      <c r="C97" s="144"/>
      <c r="D97" s="186">
        <v>2.61</v>
      </c>
      <c r="E97" s="186">
        <v>2.17</v>
      </c>
    </row>
    <row r="98" spans="1:5">
      <c r="A98" s="143" t="s">
        <v>781</v>
      </c>
      <c r="B98" s="144"/>
      <c r="C98" s="144"/>
      <c r="D98" s="186">
        <v>3.13</v>
      </c>
      <c r="E98" s="186">
        <v>2.61</v>
      </c>
    </row>
    <row r="99" spans="1:5">
      <c r="A99" s="143" t="s">
        <v>782</v>
      </c>
      <c r="B99" s="144"/>
      <c r="C99" s="144"/>
      <c r="D99" s="186">
        <v>4.95</v>
      </c>
      <c r="E99" s="186">
        <v>4.13</v>
      </c>
    </row>
    <row r="100" spans="1:5">
      <c r="A100" s="143" t="s">
        <v>783</v>
      </c>
      <c r="B100" s="144"/>
      <c r="C100" s="144"/>
      <c r="D100" s="186">
        <v>5.25</v>
      </c>
      <c r="E100" s="186">
        <v>4.37</v>
      </c>
    </row>
    <row r="101" spans="1:5">
      <c r="A101" s="143" t="s">
        <v>784</v>
      </c>
      <c r="B101" s="144"/>
      <c r="C101" s="144"/>
      <c r="D101" s="186">
        <v>1.31</v>
      </c>
      <c r="E101" s="186">
        <v>1.0900000000000001</v>
      </c>
    </row>
    <row r="102" spans="1:5">
      <c r="A102" s="143" t="s">
        <v>785</v>
      </c>
      <c r="B102" s="144"/>
      <c r="C102" s="144"/>
      <c r="D102" s="186">
        <v>1.49</v>
      </c>
      <c r="E102" s="186">
        <v>1.24</v>
      </c>
    </row>
    <row r="103" spans="1:5">
      <c r="A103" s="143" t="s">
        <v>786</v>
      </c>
      <c r="B103" s="144"/>
      <c r="C103" s="144"/>
      <c r="D103" s="186">
        <v>1.6</v>
      </c>
      <c r="E103" s="186">
        <v>1.34</v>
      </c>
    </row>
    <row r="104" spans="1:5">
      <c r="A104" s="143" t="s">
        <v>787</v>
      </c>
      <c r="B104" s="144"/>
      <c r="C104" s="144"/>
      <c r="D104" s="186">
        <v>1.89</v>
      </c>
      <c r="E104" s="186">
        <v>1.58</v>
      </c>
    </row>
    <row r="105" spans="1:5">
      <c r="A105" s="143" t="s">
        <v>788</v>
      </c>
      <c r="B105" s="144"/>
      <c r="C105" s="144"/>
      <c r="D105" s="186">
        <v>2.33</v>
      </c>
      <c r="E105" s="186">
        <v>1.94</v>
      </c>
    </row>
    <row r="106" spans="1:5">
      <c r="A106" s="143" t="s">
        <v>789</v>
      </c>
      <c r="B106" s="144"/>
      <c r="C106" s="144"/>
      <c r="D106" s="186">
        <v>2.77</v>
      </c>
      <c r="E106" s="186">
        <v>2.31</v>
      </c>
    </row>
    <row r="107" spans="1:5">
      <c r="A107" s="143" t="s">
        <v>790</v>
      </c>
      <c r="B107" s="144"/>
      <c r="C107" s="144"/>
      <c r="D107" s="186">
        <v>3.06</v>
      </c>
      <c r="E107" s="186">
        <v>2.5499999999999998</v>
      </c>
    </row>
    <row r="108" spans="1:5">
      <c r="A108" s="143" t="s">
        <v>791</v>
      </c>
      <c r="B108" s="144"/>
      <c r="C108" s="144"/>
      <c r="D108" s="186">
        <v>3.53</v>
      </c>
      <c r="E108" s="186">
        <v>2.94</v>
      </c>
    </row>
    <row r="109" spans="1:5">
      <c r="A109" s="143" t="s">
        <v>792</v>
      </c>
      <c r="B109" s="144"/>
      <c r="C109" s="144"/>
      <c r="D109" s="186">
        <v>3.86</v>
      </c>
      <c r="E109" s="186">
        <v>3.22</v>
      </c>
    </row>
    <row r="110" spans="1:5">
      <c r="A110" s="143" t="s">
        <v>793</v>
      </c>
      <c r="B110" s="144"/>
      <c r="C110" s="144"/>
      <c r="D110" s="186">
        <v>4.17</v>
      </c>
      <c r="E110" s="186">
        <v>3.47</v>
      </c>
    </row>
    <row r="111" spans="1:5">
      <c r="A111" s="143" t="s">
        <v>794</v>
      </c>
      <c r="B111" s="144"/>
      <c r="C111" s="144"/>
      <c r="D111" s="186">
        <v>4.82</v>
      </c>
      <c r="E111" s="186">
        <v>4.0199999999999996</v>
      </c>
    </row>
    <row r="112" spans="1:5">
      <c r="A112" s="143" t="s">
        <v>795</v>
      </c>
      <c r="B112" s="144"/>
      <c r="C112" s="144"/>
      <c r="D112" s="186">
        <v>5.28</v>
      </c>
      <c r="E112" s="186">
        <v>4.4000000000000004</v>
      </c>
    </row>
    <row r="113" spans="1:5">
      <c r="A113" s="143" t="s">
        <v>796</v>
      </c>
      <c r="B113" s="144"/>
      <c r="C113" s="144"/>
      <c r="D113" s="186">
        <v>7.43</v>
      </c>
      <c r="E113" s="186">
        <v>6.19</v>
      </c>
    </row>
    <row r="114" spans="1:5">
      <c r="A114" s="143" t="s">
        <v>797</v>
      </c>
      <c r="B114" s="144"/>
      <c r="C114" s="144"/>
      <c r="D114" s="186">
        <v>8.74</v>
      </c>
      <c r="E114" s="186">
        <v>7.29</v>
      </c>
    </row>
    <row r="115" spans="1:5">
      <c r="A115" s="143" t="s">
        <v>798</v>
      </c>
      <c r="B115" s="144"/>
      <c r="C115" s="144"/>
      <c r="D115" s="186">
        <v>3.44</v>
      </c>
      <c r="E115" s="186">
        <v>2.87</v>
      </c>
    </row>
    <row r="116" spans="1:5">
      <c r="A116" s="143" t="s">
        <v>799</v>
      </c>
      <c r="B116" s="144"/>
      <c r="C116" s="144"/>
      <c r="D116" s="186">
        <v>3.95</v>
      </c>
      <c r="E116" s="186">
        <v>3.29</v>
      </c>
    </row>
    <row r="117" spans="1:5">
      <c r="A117" s="143" t="s">
        <v>800</v>
      </c>
      <c r="B117" s="144"/>
      <c r="C117" s="144"/>
      <c r="D117" s="186">
        <v>4.84</v>
      </c>
      <c r="E117" s="186">
        <v>4.03</v>
      </c>
    </row>
    <row r="118" spans="1:5">
      <c r="A118" s="143" t="s">
        <v>801</v>
      </c>
      <c r="B118" s="144"/>
      <c r="C118" s="144"/>
      <c r="D118" s="186">
        <v>5.17</v>
      </c>
      <c r="E118" s="186">
        <v>4.3099999999999996</v>
      </c>
    </row>
    <row r="119" spans="1:5">
      <c r="A119" s="143" t="s">
        <v>802</v>
      </c>
      <c r="B119" s="144"/>
      <c r="C119" s="144"/>
      <c r="D119" s="186">
        <v>5.97</v>
      </c>
      <c r="E119" s="186">
        <v>4.9800000000000004</v>
      </c>
    </row>
    <row r="120" spans="1:5">
      <c r="A120" s="143" t="s">
        <v>803</v>
      </c>
      <c r="B120" s="144"/>
      <c r="C120" s="144"/>
      <c r="D120" s="186">
        <v>6.76</v>
      </c>
      <c r="E120" s="186">
        <v>5.63</v>
      </c>
    </row>
    <row r="121" spans="1:5">
      <c r="A121" s="143" t="s">
        <v>804</v>
      </c>
      <c r="B121" s="144"/>
      <c r="C121" s="144"/>
      <c r="D121" s="186">
        <v>7.36</v>
      </c>
      <c r="E121" s="186">
        <v>6.13</v>
      </c>
    </row>
    <row r="122" spans="1:5">
      <c r="A122" s="143" t="s">
        <v>805</v>
      </c>
      <c r="B122" s="144"/>
      <c r="C122" s="144"/>
      <c r="D122" s="186">
        <v>8.58</v>
      </c>
      <c r="E122" s="186">
        <v>7.15</v>
      </c>
    </row>
    <row r="123" spans="1:5">
      <c r="A123" s="143" t="s">
        <v>806</v>
      </c>
      <c r="B123" s="144"/>
      <c r="C123" s="144"/>
      <c r="D123" s="186">
        <v>9.67</v>
      </c>
      <c r="E123" s="186">
        <v>8.06</v>
      </c>
    </row>
    <row r="124" spans="1:5">
      <c r="A124" s="143" t="s">
        <v>807</v>
      </c>
      <c r="B124" s="144"/>
      <c r="C124" s="144"/>
      <c r="D124" s="186">
        <v>14.11</v>
      </c>
      <c r="E124" s="186">
        <v>11.76</v>
      </c>
    </row>
    <row r="125" spans="1:5">
      <c r="A125" s="143" t="s">
        <v>808</v>
      </c>
      <c r="B125" s="144"/>
      <c r="C125" s="144"/>
      <c r="D125" s="186">
        <v>5.41</v>
      </c>
      <c r="E125" s="186">
        <v>4.51</v>
      </c>
    </row>
    <row r="126" spans="1:5">
      <c r="A126" s="143" t="s">
        <v>809</v>
      </c>
      <c r="B126" s="144"/>
      <c r="C126" s="144"/>
      <c r="D126" s="186">
        <v>6.64</v>
      </c>
      <c r="E126" s="186">
        <v>5.53</v>
      </c>
    </row>
    <row r="127" spans="1:5">
      <c r="A127" s="143" t="s">
        <v>810</v>
      </c>
      <c r="B127" s="144"/>
      <c r="C127" s="144"/>
      <c r="D127" s="186">
        <v>7.75</v>
      </c>
      <c r="E127" s="186">
        <v>6.46</v>
      </c>
    </row>
    <row r="128" spans="1:5">
      <c r="A128" s="143" t="s">
        <v>811</v>
      </c>
      <c r="B128" s="144"/>
      <c r="C128" s="144"/>
      <c r="D128" s="186">
        <v>9.69</v>
      </c>
      <c r="E128" s="186">
        <v>8.08</v>
      </c>
    </row>
    <row r="129" spans="1:5">
      <c r="A129" s="143" t="s">
        <v>812</v>
      </c>
      <c r="B129" s="144"/>
      <c r="C129" s="144"/>
      <c r="D129" s="186">
        <v>9.8000000000000007</v>
      </c>
      <c r="E129" s="186">
        <v>8.17</v>
      </c>
    </row>
    <row r="130" spans="1:5">
      <c r="A130" s="143" t="s">
        <v>813</v>
      </c>
      <c r="B130" s="144"/>
      <c r="C130" s="144"/>
      <c r="D130" s="186">
        <v>11.54</v>
      </c>
      <c r="E130" s="186">
        <v>9.6199999999999992</v>
      </c>
    </row>
    <row r="131" spans="1:5">
      <c r="A131" s="143" t="s">
        <v>814</v>
      </c>
      <c r="B131" s="144"/>
      <c r="C131" s="144"/>
      <c r="D131" s="186">
        <v>12.82</v>
      </c>
      <c r="E131" s="186">
        <v>10.69</v>
      </c>
    </row>
    <row r="132" spans="1:5">
      <c r="A132" s="143" t="s">
        <v>815</v>
      </c>
      <c r="B132" s="144"/>
      <c r="C132" s="144"/>
      <c r="D132" s="186">
        <v>18.73</v>
      </c>
      <c r="E132" s="186">
        <v>15.61</v>
      </c>
    </row>
    <row r="133" spans="1:5" ht="25.5">
      <c r="A133" s="145" t="s">
        <v>816</v>
      </c>
      <c r="B133" s="146" t="s">
        <v>458</v>
      </c>
      <c r="C133" s="146" t="s">
        <v>700</v>
      </c>
      <c r="D133" s="147" t="s">
        <v>553</v>
      </c>
      <c r="E133" s="147" t="s">
        <v>554</v>
      </c>
    </row>
    <row r="134" spans="1:5">
      <c r="A134" s="148">
        <v>6</v>
      </c>
      <c r="B134" s="144"/>
      <c r="C134" s="144"/>
      <c r="D134" s="186">
        <v>5.41</v>
      </c>
      <c r="E134" s="186">
        <v>4.51</v>
      </c>
    </row>
    <row r="135" spans="1:5">
      <c r="A135" s="148" t="s">
        <v>817</v>
      </c>
      <c r="B135" s="144"/>
      <c r="C135" s="144"/>
      <c r="D135" s="186">
        <v>7.27</v>
      </c>
      <c r="E135" s="186">
        <v>6.06</v>
      </c>
    </row>
    <row r="136" spans="1:5">
      <c r="A136" s="148">
        <v>13</v>
      </c>
      <c r="B136" s="144"/>
      <c r="C136" s="144"/>
      <c r="D136" s="186">
        <v>9.17</v>
      </c>
      <c r="E136" s="186">
        <v>7.64</v>
      </c>
    </row>
    <row r="137" spans="1:5">
      <c r="A137" s="148">
        <v>19</v>
      </c>
      <c r="B137" s="144"/>
      <c r="C137" s="144"/>
      <c r="D137" s="186">
        <v>12.99</v>
      </c>
      <c r="E137" s="186">
        <v>10.83</v>
      </c>
    </row>
    <row r="138" spans="1:5">
      <c r="A138" s="148">
        <v>25</v>
      </c>
      <c r="B138" s="144"/>
      <c r="C138" s="144"/>
      <c r="D138" s="186">
        <v>17.489999999999998</v>
      </c>
      <c r="E138" s="186">
        <v>14.57</v>
      </c>
    </row>
    <row r="139" spans="1:5">
      <c r="A139" s="148">
        <v>32</v>
      </c>
      <c r="B139" s="144"/>
      <c r="C139" s="144"/>
      <c r="D139" s="186">
        <v>22.51</v>
      </c>
      <c r="E139" s="186">
        <v>18.760000000000002</v>
      </c>
    </row>
    <row r="140" spans="1:5">
      <c r="A140" s="148">
        <v>50</v>
      </c>
      <c r="B140" s="144"/>
      <c r="C140" s="144"/>
      <c r="D140" s="186">
        <v>43.5</v>
      </c>
      <c r="E140" s="186">
        <v>36.25</v>
      </c>
    </row>
  </sheetData>
  <mergeCells count="2">
    <mergeCell ref="A58:E58"/>
    <mergeCell ref="A42:E42"/>
  </mergeCells>
  <phoneticPr fontId="29" type="noConversion"/>
  <pageMargins left="0.23622047244094491" right="0.23622047244094491" top="0.35433070866141736" bottom="0.35433070866141736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00"/>
  <sheetViews>
    <sheetView zoomScaleNormal="100" zoomScaleSheetLayoutView="100" workbookViewId="0">
      <pane ySplit="2" topLeftCell="A3" activePane="bottomLeft" state="frozen"/>
      <selection pane="bottomLeft" activeCell="F2" sqref="F1:G65536"/>
    </sheetView>
  </sheetViews>
  <sheetFormatPr defaultRowHeight="15"/>
  <cols>
    <col min="1" max="1" width="35.140625" customWidth="1"/>
    <col min="2" max="2" width="7.85546875" bestFit="1" customWidth="1"/>
    <col min="3" max="3" width="9.28515625" bestFit="1" customWidth="1"/>
    <col min="4" max="5" width="10.85546875" style="135" bestFit="1" customWidth="1"/>
  </cols>
  <sheetData>
    <row r="1" spans="1:7" ht="15.75">
      <c r="A1" s="289" t="s">
        <v>252</v>
      </c>
      <c r="B1" s="290"/>
      <c r="C1" s="290"/>
      <c r="D1" s="290"/>
      <c r="E1" s="290"/>
      <c r="F1" s="78"/>
      <c r="G1" s="78"/>
    </row>
    <row r="2" spans="1:7" ht="22.5">
      <c r="A2" s="55" t="s">
        <v>2</v>
      </c>
      <c r="B2" s="55" t="s">
        <v>3</v>
      </c>
      <c r="C2" s="55" t="s">
        <v>460</v>
      </c>
      <c r="D2" s="55" t="s">
        <v>465</v>
      </c>
      <c r="E2" s="55" t="s">
        <v>466</v>
      </c>
      <c r="F2" s="78"/>
      <c r="G2" s="78"/>
    </row>
    <row r="3" spans="1:7">
      <c r="A3" s="79" t="s">
        <v>253</v>
      </c>
      <c r="B3" s="80">
        <v>6</v>
      </c>
      <c r="C3" s="81">
        <v>2</v>
      </c>
      <c r="D3" s="188">
        <v>1.32</v>
      </c>
      <c r="E3" s="188">
        <v>1.08</v>
      </c>
      <c r="F3" s="78"/>
      <c r="G3" s="78"/>
    </row>
    <row r="4" spans="1:7">
      <c r="A4" s="79" t="s">
        <v>254</v>
      </c>
      <c r="B4" s="80">
        <v>6</v>
      </c>
      <c r="C4" s="81">
        <v>2</v>
      </c>
      <c r="D4" s="188">
        <v>1.44</v>
      </c>
      <c r="E4" s="188">
        <v>1.2</v>
      </c>
      <c r="F4" s="78"/>
      <c r="G4" s="78"/>
    </row>
    <row r="5" spans="1:7">
      <c r="A5" s="79" t="s">
        <v>255</v>
      </c>
      <c r="B5" s="80">
        <v>6</v>
      </c>
      <c r="C5" s="81">
        <v>2</v>
      </c>
      <c r="D5" s="188">
        <v>1.56</v>
      </c>
      <c r="E5" s="188">
        <v>1.26</v>
      </c>
      <c r="F5" s="78"/>
      <c r="G5" s="78"/>
    </row>
    <row r="6" spans="1:7">
      <c r="A6" s="79" t="s">
        <v>256</v>
      </c>
      <c r="B6" s="80">
        <v>6</v>
      </c>
      <c r="C6" s="81">
        <v>2</v>
      </c>
      <c r="D6" s="188">
        <v>1.68</v>
      </c>
      <c r="E6" s="188">
        <v>1.38</v>
      </c>
      <c r="F6" s="78"/>
      <c r="G6" s="78"/>
    </row>
    <row r="7" spans="1:7">
      <c r="A7" s="79" t="s">
        <v>257</v>
      </c>
      <c r="B7" s="80">
        <v>6</v>
      </c>
      <c r="C7" s="81">
        <v>2</v>
      </c>
      <c r="D7" s="188">
        <v>2.46</v>
      </c>
      <c r="E7" s="188">
        <v>2.04</v>
      </c>
      <c r="F7" s="78"/>
      <c r="G7" s="78"/>
    </row>
    <row r="8" spans="1:7">
      <c r="A8" s="79" t="s">
        <v>258</v>
      </c>
      <c r="B8" s="80">
        <v>6</v>
      </c>
      <c r="C8" s="81">
        <v>2</v>
      </c>
      <c r="D8" s="188">
        <v>3.36</v>
      </c>
      <c r="E8" s="188">
        <v>2.76</v>
      </c>
      <c r="F8" s="78"/>
      <c r="G8" s="78"/>
    </row>
    <row r="9" spans="1:7">
      <c r="A9" s="79" t="s">
        <v>497</v>
      </c>
      <c r="B9" s="80">
        <v>9</v>
      </c>
      <c r="C9" s="81">
        <v>2</v>
      </c>
      <c r="D9" s="188">
        <v>2.16</v>
      </c>
      <c r="E9" s="188">
        <v>1.8</v>
      </c>
      <c r="F9" s="78"/>
      <c r="G9" s="78"/>
    </row>
    <row r="10" spans="1:7">
      <c r="A10" s="79" t="s">
        <v>259</v>
      </c>
      <c r="B10" s="80">
        <v>9</v>
      </c>
      <c r="C10" s="81">
        <v>2</v>
      </c>
      <c r="D10" s="188">
        <v>2.34</v>
      </c>
      <c r="E10" s="188">
        <v>1.92</v>
      </c>
      <c r="F10" s="78"/>
      <c r="G10" s="78"/>
    </row>
    <row r="11" spans="1:7">
      <c r="A11" s="79" t="s">
        <v>260</v>
      </c>
      <c r="B11" s="80">
        <v>9</v>
      </c>
      <c r="C11" s="81">
        <v>2</v>
      </c>
      <c r="D11" s="188">
        <v>2.76</v>
      </c>
      <c r="E11" s="188">
        <v>2.2799999999999998</v>
      </c>
      <c r="F11" s="78"/>
      <c r="G11" s="78"/>
    </row>
    <row r="12" spans="1:7">
      <c r="A12" s="79" t="s">
        <v>261</v>
      </c>
      <c r="B12" s="80">
        <v>9</v>
      </c>
      <c r="C12" s="81">
        <v>2</v>
      </c>
      <c r="D12" s="188">
        <v>3.6</v>
      </c>
      <c r="E12" s="188">
        <v>3</v>
      </c>
      <c r="F12" s="78"/>
      <c r="G12" s="78"/>
    </row>
    <row r="13" spans="1:7">
      <c r="A13" s="79" t="s">
        <v>262</v>
      </c>
      <c r="B13" s="80">
        <v>9</v>
      </c>
      <c r="C13" s="81">
        <v>2</v>
      </c>
      <c r="D13" s="188">
        <v>4.5599999999999996</v>
      </c>
      <c r="E13" s="188">
        <v>3.78</v>
      </c>
      <c r="F13" s="78"/>
      <c r="G13" s="78"/>
    </row>
    <row r="14" spans="1:7">
      <c r="A14" s="79" t="s">
        <v>263</v>
      </c>
      <c r="B14" s="80">
        <v>9</v>
      </c>
      <c r="C14" s="81">
        <v>2</v>
      </c>
      <c r="D14" s="188">
        <v>4.9800000000000004</v>
      </c>
      <c r="E14" s="188">
        <v>4.1399999999999997</v>
      </c>
      <c r="F14" s="78"/>
      <c r="G14" s="78"/>
    </row>
    <row r="15" spans="1:7">
      <c r="A15" s="79" t="s">
        <v>264</v>
      </c>
      <c r="B15" s="80">
        <v>9</v>
      </c>
      <c r="C15" s="81">
        <v>2</v>
      </c>
      <c r="D15" s="188">
        <v>6.06</v>
      </c>
      <c r="E15" s="188">
        <v>5.04</v>
      </c>
      <c r="F15" s="78"/>
      <c r="G15" s="78"/>
    </row>
    <row r="16" spans="1:7">
      <c r="A16" s="79" t="s">
        <v>405</v>
      </c>
      <c r="B16" s="80">
        <v>9</v>
      </c>
      <c r="C16" s="81">
        <v>2</v>
      </c>
      <c r="D16" s="188">
        <v>9.7200000000000006</v>
      </c>
      <c r="E16" s="188">
        <v>8.1</v>
      </c>
      <c r="F16" s="78"/>
      <c r="G16" s="78"/>
    </row>
    <row r="17" spans="1:7">
      <c r="A17" s="79" t="s">
        <v>265</v>
      </c>
      <c r="B17" s="80">
        <v>9</v>
      </c>
      <c r="C17" s="81">
        <v>2</v>
      </c>
      <c r="D17" s="188">
        <v>11.16</v>
      </c>
      <c r="E17" s="188">
        <v>9.3000000000000007</v>
      </c>
      <c r="F17" s="78"/>
      <c r="G17" s="78"/>
    </row>
    <row r="18" spans="1:7">
      <c r="A18" s="79" t="s">
        <v>266</v>
      </c>
      <c r="B18" s="80">
        <v>13</v>
      </c>
      <c r="C18" s="81">
        <v>2</v>
      </c>
      <c r="D18" s="188">
        <v>6.06</v>
      </c>
      <c r="E18" s="188">
        <v>5.04</v>
      </c>
      <c r="F18" s="78"/>
      <c r="G18" s="78"/>
    </row>
    <row r="19" spans="1:7">
      <c r="A19" s="79" t="s">
        <v>267</v>
      </c>
      <c r="B19" s="80">
        <v>13</v>
      </c>
      <c r="C19" s="81">
        <v>2</v>
      </c>
      <c r="D19" s="188">
        <v>7.14</v>
      </c>
      <c r="E19" s="188">
        <v>5.94</v>
      </c>
      <c r="F19" s="78"/>
      <c r="G19" s="78"/>
    </row>
    <row r="20" spans="1:7">
      <c r="A20" s="79" t="s">
        <v>268</v>
      </c>
      <c r="B20" s="80">
        <v>13</v>
      </c>
      <c r="C20" s="81">
        <v>2</v>
      </c>
      <c r="D20" s="188">
        <v>8.4600000000000009</v>
      </c>
      <c r="E20" s="188">
        <v>7.02</v>
      </c>
      <c r="F20" s="78"/>
      <c r="G20" s="78"/>
    </row>
    <row r="21" spans="1:7">
      <c r="A21" s="79" t="s">
        <v>406</v>
      </c>
      <c r="B21" s="80">
        <v>13</v>
      </c>
      <c r="C21" s="81">
        <v>2</v>
      </c>
      <c r="D21" s="188">
        <v>9.84</v>
      </c>
      <c r="E21" s="188">
        <v>8.16</v>
      </c>
      <c r="F21" s="78"/>
      <c r="G21" s="78"/>
    </row>
    <row r="22" spans="1:7">
      <c r="A22" s="79" t="s">
        <v>407</v>
      </c>
      <c r="B22" s="80">
        <v>13</v>
      </c>
      <c r="C22" s="81">
        <v>2</v>
      </c>
      <c r="D22" s="188">
        <v>11.82</v>
      </c>
      <c r="E22" s="188">
        <v>9.84</v>
      </c>
      <c r="F22" s="78"/>
      <c r="G22" s="78"/>
    </row>
    <row r="23" spans="1:7">
      <c r="A23" s="79" t="s">
        <v>408</v>
      </c>
      <c r="B23" s="80">
        <v>13</v>
      </c>
      <c r="C23" s="81">
        <v>2</v>
      </c>
      <c r="D23" s="188">
        <v>15.72</v>
      </c>
      <c r="E23" s="188">
        <v>13.08</v>
      </c>
      <c r="F23" s="78"/>
      <c r="G23" s="78"/>
    </row>
    <row r="24" spans="1:7">
      <c r="A24" s="79" t="s">
        <v>409</v>
      </c>
      <c r="B24" s="80">
        <v>13</v>
      </c>
      <c r="C24" s="81">
        <v>2</v>
      </c>
      <c r="D24" s="188">
        <v>12.9</v>
      </c>
      <c r="E24" s="188">
        <v>10.74</v>
      </c>
      <c r="F24" s="78"/>
      <c r="G24" s="78"/>
    </row>
    <row r="25" spans="1:7">
      <c r="A25" s="79" t="s">
        <v>269</v>
      </c>
      <c r="B25" s="80">
        <v>13</v>
      </c>
      <c r="C25" s="81">
        <v>2</v>
      </c>
      <c r="D25" s="188">
        <v>16.2</v>
      </c>
      <c r="E25" s="188">
        <v>13.5</v>
      </c>
      <c r="F25" s="78"/>
      <c r="G25" s="78"/>
    </row>
    <row r="26" spans="1:7">
      <c r="A26" s="79" t="s">
        <v>270</v>
      </c>
      <c r="B26" s="80">
        <v>13</v>
      </c>
      <c r="C26" s="81">
        <v>2</v>
      </c>
      <c r="D26" s="188">
        <v>19.739999999999998</v>
      </c>
      <c r="E26" s="188">
        <v>16.440000000000001</v>
      </c>
      <c r="F26" s="78"/>
      <c r="G26" s="78"/>
    </row>
    <row r="27" spans="1:7">
      <c r="A27" s="79" t="s">
        <v>746</v>
      </c>
      <c r="B27" s="80">
        <v>13</v>
      </c>
      <c r="C27" s="81">
        <v>2</v>
      </c>
      <c r="D27" s="188">
        <v>23.4</v>
      </c>
      <c r="E27" s="188">
        <v>19.5</v>
      </c>
      <c r="F27" s="78"/>
      <c r="G27" s="78"/>
    </row>
    <row r="28" spans="1:7">
      <c r="A28" s="79" t="s">
        <v>568</v>
      </c>
      <c r="B28" s="80">
        <v>20</v>
      </c>
      <c r="C28" s="81">
        <v>2</v>
      </c>
      <c r="D28" s="188">
        <v>10.32</v>
      </c>
      <c r="E28" s="188">
        <v>8.58</v>
      </c>
      <c r="F28" s="78"/>
      <c r="G28" s="78"/>
    </row>
    <row r="29" spans="1:7">
      <c r="A29" s="79" t="s">
        <v>569</v>
      </c>
      <c r="B29" s="80">
        <v>20</v>
      </c>
      <c r="C29" s="81">
        <v>2</v>
      </c>
      <c r="D29" s="188">
        <v>11.52</v>
      </c>
      <c r="E29" s="188">
        <v>9.6</v>
      </c>
      <c r="F29" s="78"/>
      <c r="G29" s="78"/>
    </row>
    <row r="30" spans="1:7">
      <c r="A30" s="79" t="s">
        <v>570</v>
      </c>
      <c r="B30" s="80">
        <v>20</v>
      </c>
      <c r="C30" s="81">
        <v>2</v>
      </c>
      <c r="D30" s="188">
        <v>12.84</v>
      </c>
      <c r="E30" s="188">
        <v>10.68</v>
      </c>
      <c r="F30" s="78"/>
      <c r="G30" s="78"/>
    </row>
    <row r="31" spans="1:7">
      <c r="A31" s="79" t="s">
        <v>571</v>
      </c>
      <c r="B31" s="80">
        <v>20</v>
      </c>
      <c r="C31" s="81">
        <v>2</v>
      </c>
      <c r="D31" s="188">
        <v>14.94</v>
      </c>
      <c r="E31" s="188">
        <v>12.42</v>
      </c>
      <c r="F31" s="78"/>
      <c r="G31" s="78"/>
    </row>
    <row r="32" spans="1:7">
      <c r="A32" s="79" t="s">
        <v>572</v>
      </c>
      <c r="B32" s="80">
        <v>20</v>
      </c>
      <c r="C32" s="81">
        <v>2</v>
      </c>
      <c r="D32" s="188">
        <v>16.920000000000002</v>
      </c>
      <c r="E32" s="188">
        <v>14.1</v>
      </c>
      <c r="F32" s="78"/>
      <c r="G32" s="78"/>
    </row>
    <row r="33" spans="1:7">
      <c r="A33" s="79" t="s">
        <v>585</v>
      </c>
      <c r="B33" s="80">
        <v>20</v>
      </c>
      <c r="C33" s="81">
        <v>2</v>
      </c>
      <c r="D33" s="188">
        <v>18.54</v>
      </c>
      <c r="E33" s="188">
        <v>15.42</v>
      </c>
      <c r="F33" s="78"/>
      <c r="G33" s="78"/>
    </row>
    <row r="34" spans="1:7">
      <c r="A34" s="79" t="s">
        <v>573</v>
      </c>
      <c r="B34" s="80">
        <v>20</v>
      </c>
      <c r="C34" s="81">
        <v>2</v>
      </c>
      <c r="D34" s="188">
        <v>19.559999999999999</v>
      </c>
      <c r="E34" s="188">
        <v>16.260000000000002</v>
      </c>
      <c r="F34" s="78"/>
      <c r="G34" s="78"/>
    </row>
    <row r="35" spans="1:7">
      <c r="A35" s="79" t="s">
        <v>586</v>
      </c>
      <c r="B35" s="80">
        <v>20</v>
      </c>
      <c r="C35" s="81">
        <v>2</v>
      </c>
      <c r="D35" s="188">
        <v>19.739999999999998</v>
      </c>
      <c r="E35" s="188">
        <v>16.440000000000001</v>
      </c>
      <c r="F35" s="78"/>
      <c r="G35" s="78"/>
    </row>
    <row r="36" spans="1:7">
      <c r="A36" s="79" t="s">
        <v>587</v>
      </c>
      <c r="B36" s="80">
        <v>20</v>
      </c>
      <c r="C36" s="81">
        <v>2</v>
      </c>
      <c r="D36" s="188">
        <v>22.32</v>
      </c>
      <c r="E36" s="188">
        <v>18.600000000000001</v>
      </c>
      <c r="F36" s="78"/>
      <c r="G36" s="78"/>
    </row>
    <row r="37" spans="1:7">
      <c r="A37" s="79" t="s">
        <v>574</v>
      </c>
      <c r="B37" s="80">
        <v>20</v>
      </c>
      <c r="C37" s="81">
        <v>2</v>
      </c>
      <c r="D37" s="188">
        <v>25.68</v>
      </c>
      <c r="E37" s="188">
        <v>21.36</v>
      </c>
      <c r="F37" s="78"/>
      <c r="G37" s="78"/>
    </row>
    <row r="38" spans="1:7" ht="15.75" thickBot="1">
      <c r="A38" s="79" t="s">
        <v>584</v>
      </c>
      <c r="B38" s="80">
        <v>20</v>
      </c>
      <c r="C38" s="81">
        <v>2</v>
      </c>
      <c r="D38" s="188">
        <v>29.52</v>
      </c>
      <c r="E38" s="188">
        <v>24.6</v>
      </c>
      <c r="F38" s="78"/>
      <c r="G38" s="78"/>
    </row>
    <row r="39" spans="1:7" ht="16.5" thickBot="1">
      <c r="A39" s="289" t="s">
        <v>467</v>
      </c>
      <c r="B39" s="290"/>
      <c r="C39" s="290"/>
      <c r="D39" s="290"/>
      <c r="E39" s="290"/>
      <c r="F39" s="78"/>
      <c r="G39" s="78"/>
    </row>
    <row r="40" spans="1:7" ht="15.75" thickBot="1">
      <c r="A40" s="82" t="s">
        <v>558</v>
      </c>
      <c r="B40" s="83">
        <v>6</v>
      </c>
      <c r="C40" s="291">
        <v>2</v>
      </c>
      <c r="D40" s="189">
        <v>0.14000000000000001</v>
      </c>
      <c r="E40" s="189">
        <v>0.13</v>
      </c>
      <c r="F40" s="78"/>
      <c r="G40" s="78"/>
    </row>
    <row r="41" spans="1:7" ht="15.75" thickBot="1">
      <c r="A41" s="82" t="s">
        <v>196</v>
      </c>
      <c r="B41" s="83">
        <v>6</v>
      </c>
      <c r="C41" s="292"/>
      <c r="D41" s="189">
        <v>0.15</v>
      </c>
      <c r="E41" s="189">
        <v>0.13</v>
      </c>
      <c r="F41" s="78"/>
      <c r="G41" s="78"/>
    </row>
    <row r="42" spans="1:7" ht="15.75" thickBot="1">
      <c r="A42" s="84" t="s">
        <v>199</v>
      </c>
      <c r="B42" s="85">
        <v>6</v>
      </c>
      <c r="C42" s="293"/>
      <c r="D42" s="189">
        <v>0.17</v>
      </c>
      <c r="E42" s="189">
        <v>0.15</v>
      </c>
      <c r="F42" s="78"/>
      <c r="G42" s="78"/>
    </row>
    <row r="43" spans="1:7" ht="15.75" thickBot="1">
      <c r="A43" s="84" t="s">
        <v>200</v>
      </c>
      <c r="B43" s="85">
        <v>6</v>
      </c>
      <c r="C43" s="293"/>
      <c r="D43" s="189">
        <v>0.2</v>
      </c>
      <c r="E43" s="189">
        <v>0.17</v>
      </c>
      <c r="F43" s="78"/>
      <c r="G43" s="78"/>
    </row>
    <row r="44" spans="1:7" ht="15.75" thickBot="1">
      <c r="A44" s="84" t="s">
        <v>201</v>
      </c>
      <c r="B44" s="85">
        <v>6</v>
      </c>
      <c r="C44" s="293"/>
      <c r="D44" s="189">
        <v>0.26</v>
      </c>
      <c r="E44" s="189">
        <v>0.22</v>
      </c>
      <c r="F44" s="78"/>
      <c r="G44" s="78"/>
    </row>
    <row r="45" spans="1:7" ht="15.75" thickBot="1">
      <c r="A45" s="86" t="s">
        <v>202</v>
      </c>
      <c r="B45" s="87">
        <v>6</v>
      </c>
      <c r="C45" s="294"/>
      <c r="D45" s="189">
        <v>0.32</v>
      </c>
      <c r="E45" s="189">
        <v>0.28000000000000003</v>
      </c>
      <c r="F45" s="78"/>
      <c r="G45" s="78"/>
    </row>
    <row r="46" spans="1:7" ht="15.75" thickBot="1">
      <c r="A46" s="82" t="s">
        <v>203</v>
      </c>
      <c r="B46" s="83">
        <v>10</v>
      </c>
      <c r="C46" s="291">
        <v>2</v>
      </c>
      <c r="D46" s="189">
        <v>0.28000000000000003</v>
      </c>
      <c r="E46" s="189">
        <v>0.24</v>
      </c>
      <c r="F46" s="78"/>
      <c r="G46" s="78"/>
    </row>
    <row r="47" spans="1:7" ht="15.75" thickBot="1">
      <c r="A47" s="84" t="s">
        <v>197</v>
      </c>
      <c r="B47" s="85">
        <v>10</v>
      </c>
      <c r="C47" s="293"/>
      <c r="D47" s="189">
        <v>0.32</v>
      </c>
      <c r="E47" s="189">
        <v>0.28000000000000003</v>
      </c>
      <c r="F47" s="78"/>
      <c r="G47" s="78"/>
    </row>
    <row r="48" spans="1:7" ht="15.75" thickBot="1">
      <c r="A48" s="84" t="s">
        <v>204</v>
      </c>
      <c r="B48" s="85">
        <v>10</v>
      </c>
      <c r="C48" s="293"/>
      <c r="D48" s="189">
        <v>0.34</v>
      </c>
      <c r="E48" s="189">
        <v>0.28999999999999998</v>
      </c>
      <c r="F48" s="78"/>
      <c r="G48" s="78"/>
    </row>
    <row r="49" spans="1:7" ht="15.75" thickBot="1">
      <c r="A49" s="84" t="s">
        <v>205</v>
      </c>
      <c r="B49" s="85">
        <v>10</v>
      </c>
      <c r="C49" s="293"/>
      <c r="D49" s="189">
        <v>0.44</v>
      </c>
      <c r="E49" s="189">
        <v>0.38</v>
      </c>
      <c r="F49" s="78"/>
      <c r="G49" s="78"/>
    </row>
    <row r="50" spans="1:7" ht="15.75" thickBot="1">
      <c r="A50" s="84" t="s">
        <v>206</v>
      </c>
      <c r="B50" s="85">
        <v>10</v>
      </c>
      <c r="C50" s="293"/>
      <c r="D50" s="189">
        <v>0.5</v>
      </c>
      <c r="E50" s="189">
        <v>0.43</v>
      </c>
      <c r="F50" s="78"/>
      <c r="G50" s="78"/>
    </row>
    <row r="51" spans="1:7" ht="15.75" thickBot="1">
      <c r="A51" s="84" t="s">
        <v>207</v>
      </c>
      <c r="B51" s="85">
        <v>10</v>
      </c>
      <c r="C51" s="293"/>
      <c r="D51" s="189">
        <v>0.54</v>
      </c>
      <c r="E51" s="189">
        <v>0.47</v>
      </c>
      <c r="F51" s="78"/>
      <c r="G51" s="78"/>
    </row>
    <row r="52" spans="1:7" ht="15.75" thickBot="1">
      <c r="A52" s="84" t="s">
        <v>208</v>
      </c>
      <c r="B52" s="85">
        <v>10</v>
      </c>
      <c r="C52" s="293"/>
      <c r="D52" s="189">
        <v>0.57999999999999996</v>
      </c>
      <c r="E52" s="189">
        <v>0.5</v>
      </c>
      <c r="F52" s="78"/>
      <c r="G52" s="78"/>
    </row>
    <row r="53" spans="1:7" ht="15.75" thickBot="1">
      <c r="A53" s="84" t="s">
        <v>209</v>
      </c>
      <c r="B53" s="85">
        <v>10</v>
      </c>
      <c r="C53" s="293"/>
      <c r="D53" s="189">
        <v>0.64</v>
      </c>
      <c r="E53" s="189">
        <v>0.55000000000000004</v>
      </c>
      <c r="F53" s="78"/>
      <c r="G53" s="78"/>
    </row>
    <row r="54" spans="1:7" ht="15.75" thickBot="1">
      <c r="A54" s="84" t="s">
        <v>210</v>
      </c>
      <c r="B54" s="85">
        <v>10</v>
      </c>
      <c r="C54" s="293"/>
      <c r="D54" s="189">
        <v>0.79</v>
      </c>
      <c r="E54" s="189">
        <v>0.69</v>
      </c>
      <c r="F54" s="78"/>
      <c r="G54" s="78"/>
    </row>
    <row r="55" spans="1:7" ht="15.75" thickBot="1">
      <c r="A55" s="84" t="s">
        <v>211</v>
      </c>
      <c r="B55" s="85">
        <v>10</v>
      </c>
      <c r="C55" s="293"/>
      <c r="D55" s="189">
        <v>0.93</v>
      </c>
      <c r="E55" s="189">
        <v>0.81</v>
      </c>
      <c r="F55" s="78"/>
      <c r="G55" s="78"/>
    </row>
    <row r="56" spans="1:7" ht="15.75" thickBot="1">
      <c r="A56" s="84" t="s">
        <v>212</v>
      </c>
      <c r="B56" s="85">
        <v>10</v>
      </c>
      <c r="C56" s="293"/>
      <c r="D56" s="189">
        <v>1.01</v>
      </c>
      <c r="E56" s="189">
        <v>0.88</v>
      </c>
      <c r="F56" s="78"/>
      <c r="G56" s="78"/>
    </row>
    <row r="57" spans="1:7" ht="15.75" thickBot="1">
      <c r="A57" s="84" t="s">
        <v>213</v>
      </c>
      <c r="B57" s="85">
        <v>10</v>
      </c>
      <c r="C57" s="293"/>
      <c r="D57" s="189">
        <v>1.07</v>
      </c>
      <c r="E57" s="189">
        <v>0.93</v>
      </c>
      <c r="F57" s="78"/>
      <c r="G57" s="78"/>
    </row>
    <row r="58" spans="1:7" ht="15.75" thickBot="1">
      <c r="A58" s="84" t="s">
        <v>214</v>
      </c>
      <c r="B58" s="85">
        <v>10</v>
      </c>
      <c r="C58" s="293"/>
      <c r="D58" s="189">
        <v>1.17</v>
      </c>
      <c r="E58" s="189">
        <v>1.02</v>
      </c>
      <c r="F58" s="78"/>
      <c r="G58" s="78"/>
    </row>
    <row r="59" spans="1:7" ht="15.75" thickBot="1">
      <c r="A59" s="86" t="s">
        <v>215</v>
      </c>
      <c r="B59" s="87">
        <v>10</v>
      </c>
      <c r="C59" s="294"/>
      <c r="D59" s="189">
        <v>1.35</v>
      </c>
      <c r="E59" s="189">
        <v>1.17</v>
      </c>
      <c r="F59" s="78"/>
      <c r="G59" s="78"/>
    </row>
    <row r="60" spans="1:7" ht="15.75" thickBot="1">
      <c r="A60" s="82" t="s">
        <v>216</v>
      </c>
      <c r="B60" s="83">
        <v>15</v>
      </c>
      <c r="C60" s="291">
        <v>2</v>
      </c>
      <c r="D60" s="189">
        <v>0.42</v>
      </c>
      <c r="E60" s="189">
        <v>0.36</v>
      </c>
      <c r="F60" s="78"/>
      <c r="G60" s="78"/>
    </row>
    <row r="61" spans="1:7" ht="15.75" thickBot="1">
      <c r="A61" s="84" t="s">
        <v>198</v>
      </c>
      <c r="B61" s="85">
        <v>15</v>
      </c>
      <c r="C61" s="293"/>
      <c r="D61" s="189">
        <v>0.48</v>
      </c>
      <c r="E61" s="189">
        <v>0.41</v>
      </c>
      <c r="F61" s="78"/>
      <c r="G61" s="78"/>
    </row>
    <row r="62" spans="1:7" ht="15.75" thickBot="1">
      <c r="A62" s="84" t="s">
        <v>217</v>
      </c>
      <c r="B62" s="85">
        <v>15</v>
      </c>
      <c r="C62" s="293"/>
      <c r="D62" s="189">
        <v>0.55000000000000004</v>
      </c>
      <c r="E62" s="189">
        <v>0.48</v>
      </c>
      <c r="F62" s="78"/>
      <c r="G62" s="78"/>
    </row>
    <row r="63" spans="1:7" ht="15.75" thickBot="1">
      <c r="A63" s="84" t="s">
        <v>218</v>
      </c>
      <c r="B63" s="85">
        <v>15</v>
      </c>
      <c r="C63" s="293"/>
      <c r="D63" s="189">
        <v>0.64</v>
      </c>
      <c r="E63" s="189">
        <v>0.55000000000000004</v>
      </c>
      <c r="F63" s="78"/>
      <c r="G63" s="78"/>
    </row>
    <row r="64" spans="1:7" ht="15.75" thickBot="1">
      <c r="A64" s="84" t="s">
        <v>219</v>
      </c>
      <c r="B64" s="85">
        <v>15</v>
      </c>
      <c r="C64" s="293"/>
      <c r="D64" s="189">
        <v>0.7</v>
      </c>
      <c r="E64" s="189">
        <v>0.6</v>
      </c>
      <c r="F64" s="78"/>
      <c r="G64" s="78"/>
    </row>
    <row r="65" spans="1:7" ht="15.75" thickBot="1">
      <c r="A65" s="84" t="s">
        <v>220</v>
      </c>
      <c r="B65" s="85">
        <v>15</v>
      </c>
      <c r="C65" s="293"/>
      <c r="D65" s="189">
        <v>0.87</v>
      </c>
      <c r="E65" s="189">
        <v>0.76</v>
      </c>
      <c r="F65" s="78"/>
      <c r="G65" s="78"/>
    </row>
    <row r="66" spans="1:7" ht="15.75" thickBot="1">
      <c r="A66" s="84" t="s">
        <v>221</v>
      </c>
      <c r="B66" s="85">
        <v>15</v>
      </c>
      <c r="C66" s="293"/>
      <c r="D66" s="189">
        <v>1.07</v>
      </c>
      <c r="E66" s="189">
        <v>0.93</v>
      </c>
      <c r="F66" s="78"/>
      <c r="G66" s="78"/>
    </row>
    <row r="67" spans="1:7" ht="15.75" thickBot="1">
      <c r="A67" s="84" t="s">
        <v>222</v>
      </c>
      <c r="B67" s="85">
        <v>15</v>
      </c>
      <c r="C67" s="293"/>
      <c r="D67" s="189">
        <v>1.17</v>
      </c>
      <c r="E67" s="189">
        <v>1.02</v>
      </c>
      <c r="F67" s="78"/>
      <c r="G67" s="78"/>
    </row>
    <row r="68" spans="1:7" ht="15.75" thickBot="1">
      <c r="A68" s="84" t="s">
        <v>223</v>
      </c>
      <c r="B68" s="85">
        <v>15</v>
      </c>
      <c r="C68" s="293"/>
      <c r="D68" s="189">
        <v>1.31</v>
      </c>
      <c r="E68" s="189">
        <v>1.1399999999999999</v>
      </c>
      <c r="F68" s="78"/>
      <c r="G68" s="78"/>
    </row>
    <row r="69" spans="1:7" ht="15.75" thickBot="1">
      <c r="A69" s="84" t="s">
        <v>224</v>
      </c>
      <c r="B69" s="85">
        <v>15</v>
      </c>
      <c r="C69" s="293"/>
      <c r="D69" s="189">
        <v>1.35</v>
      </c>
      <c r="E69" s="189">
        <v>1.17</v>
      </c>
      <c r="F69" s="78"/>
      <c r="G69" s="78"/>
    </row>
    <row r="70" spans="1:7" ht="15.75" thickBot="1">
      <c r="A70" s="84" t="s">
        <v>225</v>
      </c>
      <c r="B70" s="85">
        <v>15</v>
      </c>
      <c r="C70" s="293"/>
      <c r="D70" s="189">
        <v>1.41</v>
      </c>
      <c r="E70" s="189">
        <v>1.23</v>
      </c>
      <c r="F70" s="78"/>
      <c r="G70" s="78"/>
    </row>
    <row r="71" spans="1:7" ht="15.75" thickBot="1">
      <c r="A71" s="84" t="s">
        <v>226</v>
      </c>
      <c r="B71" s="85">
        <v>15</v>
      </c>
      <c r="C71" s="293"/>
      <c r="D71" s="189">
        <v>1.55</v>
      </c>
      <c r="E71" s="189">
        <v>1.35</v>
      </c>
      <c r="F71" s="78"/>
      <c r="G71" s="78"/>
    </row>
    <row r="72" spans="1:7" ht="15.75" thickBot="1">
      <c r="A72" s="84" t="s">
        <v>227</v>
      </c>
      <c r="B72" s="85">
        <v>15</v>
      </c>
      <c r="C72" s="293"/>
      <c r="D72" s="189">
        <v>1.67</v>
      </c>
      <c r="E72" s="189">
        <v>1.45</v>
      </c>
      <c r="F72" s="78"/>
      <c r="G72" s="78"/>
    </row>
    <row r="73" spans="1:7" ht="15.75" thickBot="1">
      <c r="A73" s="84" t="s">
        <v>228</v>
      </c>
      <c r="B73" s="85">
        <v>15</v>
      </c>
      <c r="C73" s="293"/>
      <c r="D73" s="189">
        <v>2.17</v>
      </c>
      <c r="E73" s="189">
        <v>1.88</v>
      </c>
      <c r="F73" s="78"/>
      <c r="G73" s="78"/>
    </row>
    <row r="74" spans="1:7" ht="15.75" thickBot="1">
      <c r="A74" s="84" t="s">
        <v>229</v>
      </c>
      <c r="B74" s="85">
        <v>15</v>
      </c>
      <c r="C74" s="293"/>
      <c r="D74" s="189">
        <v>2.63</v>
      </c>
      <c r="E74" s="189">
        <v>2.29</v>
      </c>
      <c r="F74" s="78"/>
      <c r="G74" s="78"/>
    </row>
    <row r="75" spans="1:7" ht="15.75" thickBot="1">
      <c r="A75" s="84" t="s">
        <v>230</v>
      </c>
      <c r="B75" s="85">
        <v>15</v>
      </c>
      <c r="C75" s="293"/>
      <c r="D75" s="189">
        <v>2.7</v>
      </c>
      <c r="E75" s="189">
        <v>2.35</v>
      </c>
      <c r="F75" s="78"/>
      <c r="G75" s="78"/>
    </row>
    <row r="76" spans="1:7" ht="15.75" thickBot="1">
      <c r="A76" s="84" t="s">
        <v>231</v>
      </c>
      <c r="B76" s="85">
        <v>15</v>
      </c>
      <c r="C76" s="293"/>
      <c r="D76" s="189">
        <v>3.1</v>
      </c>
      <c r="E76" s="189">
        <v>2.69</v>
      </c>
      <c r="F76" s="78"/>
      <c r="G76" s="78"/>
    </row>
    <row r="77" spans="1:7" ht="15.75" thickBot="1">
      <c r="A77" s="84" t="s">
        <v>232</v>
      </c>
      <c r="B77" s="85">
        <v>15</v>
      </c>
      <c r="C77" s="293"/>
      <c r="D77" s="189">
        <v>3.5</v>
      </c>
      <c r="E77" s="189">
        <v>3.04</v>
      </c>
      <c r="F77" s="78"/>
      <c r="G77" s="78"/>
    </row>
    <row r="78" spans="1:7" ht="15.75" thickBot="1">
      <c r="A78" s="86" t="s">
        <v>233</v>
      </c>
      <c r="B78" s="87">
        <v>15</v>
      </c>
      <c r="C78" s="294"/>
      <c r="D78" s="189">
        <v>3.71</v>
      </c>
      <c r="E78" s="189">
        <v>3.23</v>
      </c>
      <c r="F78" s="78"/>
      <c r="G78" s="78"/>
    </row>
    <row r="79" spans="1:7" ht="15.75" thickBot="1">
      <c r="A79" s="82" t="s">
        <v>559</v>
      </c>
      <c r="B79" s="83">
        <v>20</v>
      </c>
      <c r="C79" s="291">
        <v>2</v>
      </c>
      <c r="D79" s="189">
        <v>0.95</v>
      </c>
      <c r="E79" s="189">
        <v>0.83</v>
      </c>
      <c r="F79" s="78"/>
      <c r="G79" s="78"/>
    </row>
    <row r="80" spans="1:7" ht="15.75" thickBot="1">
      <c r="A80" s="82" t="s">
        <v>234</v>
      </c>
      <c r="B80" s="83">
        <v>20</v>
      </c>
      <c r="C80" s="292"/>
      <c r="D80" s="189">
        <v>1.08</v>
      </c>
      <c r="E80" s="189">
        <v>0.94</v>
      </c>
      <c r="F80" s="78"/>
      <c r="G80" s="78"/>
    </row>
    <row r="81" spans="1:7" ht="15.75" thickBot="1">
      <c r="A81" s="84" t="s">
        <v>235</v>
      </c>
      <c r="B81" s="85">
        <v>20</v>
      </c>
      <c r="C81" s="293"/>
      <c r="D81" s="189">
        <v>1.18</v>
      </c>
      <c r="E81" s="189">
        <v>1.03</v>
      </c>
      <c r="F81" s="78"/>
      <c r="G81" s="78"/>
    </row>
    <row r="82" spans="1:7" ht="15.75" thickBot="1">
      <c r="A82" s="84" t="s">
        <v>236</v>
      </c>
      <c r="B82" s="85">
        <v>20</v>
      </c>
      <c r="C82" s="293"/>
      <c r="D82" s="189">
        <v>1.35</v>
      </c>
      <c r="E82" s="189">
        <v>1.17</v>
      </c>
      <c r="F82" s="78"/>
      <c r="G82" s="78"/>
    </row>
    <row r="83" spans="1:7" ht="15.75" thickBot="1">
      <c r="A83" s="84" t="s">
        <v>237</v>
      </c>
      <c r="B83" s="85">
        <v>20</v>
      </c>
      <c r="C83" s="293"/>
      <c r="D83" s="189">
        <v>1.7</v>
      </c>
      <c r="E83" s="189">
        <v>1.48</v>
      </c>
      <c r="F83" s="78"/>
      <c r="G83" s="78"/>
    </row>
    <row r="84" spans="1:7" ht="15.75" thickBot="1">
      <c r="A84" s="84" t="s">
        <v>238</v>
      </c>
      <c r="B84" s="85">
        <v>20</v>
      </c>
      <c r="C84" s="293"/>
      <c r="D84" s="189">
        <v>1.76</v>
      </c>
      <c r="E84" s="189">
        <v>1.53</v>
      </c>
      <c r="F84" s="78"/>
      <c r="G84" s="78"/>
    </row>
    <row r="85" spans="1:7" ht="15.75" thickBot="1">
      <c r="A85" s="84" t="s">
        <v>239</v>
      </c>
      <c r="B85" s="85">
        <v>20</v>
      </c>
      <c r="C85" s="293"/>
      <c r="D85" s="189">
        <v>1.97</v>
      </c>
      <c r="E85" s="189">
        <v>1.71</v>
      </c>
      <c r="F85" s="78"/>
      <c r="G85" s="78"/>
    </row>
    <row r="86" spans="1:7" ht="15.75" thickBot="1">
      <c r="A86" s="84" t="s">
        <v>240</v>
      </c>
      <c r="B86" s="85">
        <v>20</v>
      </c>
      <c r="C86" s="293"/>
      <c r="D86" s="189">
        <v>2.0499999999999998</v>
      </c>
      <c r="E86" s="189">
        <v>1.78</v>
      </c>
      <c r="F86" s="78"/>
      <c r="G86" s="78"/>
    </row>
    <row r="87" spans="1:7" ht="15.75" thickBot="1">
      <c r="A87" s="84" t="s">
        <v>241</v>
      </c>
      <c r="B87" s="85">
        <v>20</v>
      </c>
      <c r="C87" s="293"/>
      <c r="D87" s="189">
        <v>2.21</v>
      </c>
      <c r="E87" s="189">
        <v>1.93</v>
      </c>
      <c r="F87" s="78"/>
      <c r="G87" s="78"/>
    </row>
    <row r="88" spans="1:7" ht="15.75" thickBot="1">
      <c r="A88" s="84" t="s">
        <v>242</v>
      </c>
      <c r="B88" s="85">
        <v>20</v>
      </c>
      <c r="C88" s="293"/>
      <c r="D88" s="189">
        <v>2.3199999999999998</v>
      </c>
      <c r="E88" s="189">
        <v>2.02</v>
      </c>
      <c r="F88" s="78"/>
      <c r="G88" s="78"/>
    </row>
    <row r="89" spans="1:7" ht="15.75" thickBot="1">
      <c r="A89" s="84" t="s">
        <v>243</v>
      </c>
      <c r="B89" s="85">
        <v>20</v>
      </c>
      <c r="C89" s="293"/>
      <c r="D89" s="189">
        <v>2.42</v>
      </c>
      <c r="E89" s="189">
        <v>2.11</v>
      </c>
      <c r="F89" s="78"/>
      <c r="G89" s="78"/>
    </row>
    <row r="90" spans="1:7" ht="15.75" thickBot="1">
      <c r="A90" s="84" t="s">
        <v>244</v>
      </c>
      <c r="B90" s="85">
        <v>20</v>
      </c>
      <c r="C90" s="293"/>
      <c r="D90" s="189">
        <v>2.5</v>
      </c>
      <c r="E90" s="189">
        <v>2.1800000000000002</v>
      </c>
      <c r="F90" s="78"/>
      <c r="G90" s="78"/>
    </row>
    <row r="91" spans="1:7" ht="15.75" thickBot="1">
      <c r="A91" s="84" t="s">
        <v>245</v>
      </c>
      <c r="B91" s="85">
        <v>20</v>
      </c>
      <c r="C91" s="293"/>
      <c r="D91" s="189">
        <v>3.17</v>
      </c>
      <c r="E91" s="189">
        <v>2.75</v>
      </c>
      <c r="F91" s="78"/>
      <c r="G91" s="78"/>
    </row>
    <row r="92" spans="1:7" ht="15.75" thickBot="1">
      <c r="A92" s="84" t="s">
        <v>246</v>
      </c>
      <c r="B92" s="85">
        <v>20</v>
      </c>
      <c r="C92" s="293"/>
      <c r="D92" s="189">
        <v>3.7</v>
      </c>
      <c r="E92" s="189">
        <v>3.22</v>
      </c>
      <c r="F92" s="78"/>
      <c r="G92" s="78"/>
    </row>
    <row r="93" spans="1:7" ht="15.75" thickBot="1">
      <c r="A93" s="84" t="s">
        <v>247</v>
      </c>
      <c r="B93" s="85">
        <v>20</v>
      </c>
      <c r="C93" s="293"/>
      <c r="D93" s="189">
        <v>4.04</v>
      </c>
      <c r="E93" s="189">
        <v>3.51</v>
      </c>
      <c r="F93" s="78"/>
      <c r="G93" s="78"/>
    </row>
    <row r="94" spans="1:7" ht="15.75" thickBot="1">
      <c r="A94" s="84" t="s">
        <v>248</v>
      </c>
      <c r="B94" s="85">
        <v>20</v>
      </c>
      <c r="C94" s="293"/>
      <c r="D94" s="189">
        <v>4.9000000000000004</v>
      </c>
      <c r="E94" s="189">
        <v>4.26</v>
      </c>
      <c r="F94" s="78"/>
      <c r="G94" s="78"/>
    </row>
    <row r="95" spans="1:7" ht="15.75" thickBot="1">
      <c r="A95" s="84" t="s">
        <v>249</v>
      </c>
      <c r="B95" s="85">
        <v>20</v>
      </c>
      <c r="C95" s="293"/>
      <c r="D95" s="189">
        <v>5.69</v>
      </c>
      <c r="E95" s="189">
        <v>4.95</v>
      </c>
      <c r="F95" s="78"/>
      <c r="G95" s="78"/>
    </row>
    <row r="96" spans="1:7" ht="15.75" thickBot="1">
      <c r="A96" s="84" t="s">
        <v>250</v>
      </c>
      <c r="B96" s="85">
        <v>20</v>
      </c>
      <c r="C96" s="293"/>
      <c r="D96" s="189">
        <v>6.56</v>
      </c>
      <c r="E96" s="189">
        <v>5.7</v>
      </c>
      <c r="F96" s="78"/>
      <c r="G96" s="78"/>
    </row>
    <row r="97" spans="1:7" ht="15.75" thickBot="1">
      <c r="A97" s="86" t="s">
        <v>251</v>
      </c>
      <c r="B97" s="87">
        <v>20</v>
      </c>
      <c r="C97" s="294"/>
      <c r="D97" s="189">
        <v>8.32</v>
      </c>
      <c r="E97" s="189">
        <v>7.23</v>
      </c>
      <c r="F97" s="78"/>
      <c r="G97" s="78"/>
    </row>
    <row r="98" spans="1:7">
      <c r="A98" s="78"/>
      <c r="B98" s="78"/>
      <c r="C98" s="78"/>
      <c r="D98" s="134"/>
      <c r="E98" s="134"/>
      <c r="F98" s="78"/>
      <c r="G98" s="78"/>
    </row>
    <row r="99" spans="1:7">
      <c r="A99" s="78"/>
      <c r="B99" s="78"/>
      <c r="C99" s="78"/>
      <c r="D99" s="134"/>
      <c r="E99" s="134"/>
      <c r="F99" s="78"/>
      <c r="G99" s="78"/>
    </row>
    <row r="100" spans="1:7">
      <c r="A100" s="78"/>
      <c r="B100" s="78"/>
      <c r="C100" s="78"/>
      <c r="D100" s="134"/>
      <c r="E100" s="134"/>
      <c r="F100" s="78"/>
      <c r="G100" s="78"/>
    </row>
  </sheetData>
  <mergeCells count="6">
    <mergeCell ref="A1:E1"/>
    <mergeCell ref="C79:C97"/>
    <mergeCell ref="A39:E39"/>
    <mergeCell ref="C40:C45"/>
    <mergeCell ref="C46:C59"/>
    <mergeCell ref="C60:C78"/>
  </mergeCells>
  <phoneticPr fontId="29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K21" sqref="K21"/>
    </sheetView>
  </sheetViews>
  <sheetFormatPr defaultRowHeight="15"/>
  <cols>
    <col min="1" max="1" width="29.85546875" customWidth="1"/>
    <col min="2" max="2" width="11.28515625" customWidth="1"/>
    <col min="3" max="3" width="14.5703125" customWidth="1"/>
    <col min="4" max="4" width="13.140625" bestFit="1" customWidth="1"/>
    <col min="5" max="5" width="13.140625" customWidth="1"/>
    <col min="6" max="6" width="15.5703125" customWidth="1"/>
    <col min="7" max="7" width="12.5703125" bestFit="1" customWidth="1"/>
    <col min="8" max="8" width="12.5703125" customWidth="1"/>
    <col min="9" max="9" width="13.7109375" customWidth="1"/>
  </cols>
  <sheetData>
    <row r="1" spans="1:9">
      <c r="A1" s="223">
        <v>42887</v>
      </c>
    </row>
    <row r="2" spans="1:9" ht="50.25" customHeight="1">
      <c r="A2" s="122" t="s">
        <v>191</v>
      </c>
      <c r="B2" s="3" t="s">
        <v>173</v>
      </c>
      <c r="C2" s="122" t="s">
        <v>195</v>
      </c>
      <c r="D2" s="123" t="s">
        <v>606</v>
      </c>
      <c r="E2" s="123" t="s">
        <v>1000</v>
      </c>
      <c r="F2" s="123" t="s">
        <v>1001</v>
      </c>
      <c r="G2" s="123" t="s">
        <v>607</v>
      </c>
      <c r="H2" s="123" t="s">
        <v>609</v>
      </c>
      <c r="I2" s="123" t="s">
        <v>608</v>
      </c>
    </row>
    <row r="3" spans="1:9" ht="15.75">
      <c r="A3" s="296" t="s">
        <v>555</v>
      </c>
      <c r="B3" s="296"/>
      <c r="C3" s="296"/>
      <c r="D3" s="296"/>
      <c r="E3" s="296"/>
      <c r="F3" s="296"/>
      <c r="G3" s="296"/>
      <c r="H3" s="296"/>
      <c r="I3" s="296"/>
    </row>
    <row r="4" spans="1:9">
      <c r="A4" s="2" t="s">
        <v>174</v>
      </c>
      <c r="B4" s="2">
        <v>43</v>
      </c>
      <c r="C4" s="2">
        <v>1</v>
      </c>
      <c r="D4" s="124">
        <v>105.96</v>
      </c>
      <c r="E4" s="124">
        <v>104.4</v>
      </c>
      <c r="F4" s="124">
        <v>99.66</v>
      </c>
      <c r="G4" s="124">
        <v>93.66</v>
      </c>
      <c r="H4" s="124">
        <v>0</v>
      </c>
      <c r="I4" s="124">
        <v>5.64</v>
      </c>
    </row>
    <row r="5" spans="1:9">
      <c r="A5" s="2" t="s">
        <v>175</v>
      </c>
      <c r="B5" s="2">
        <v>40</v>
      </c>
      <c r="C5" s="2">
        <v>1</v>
      </c>
      <c r="D5" s="124">
        <v>108.6</v>
      </c>
      <c r="E5" s="124">
        <v>106.68</v>
      </c>
      <c r="F5" s="124">
        <v>102.36</v>
      </c>
      <c r="G5" s="124">
        <v>96.36</v>
      </c>
      <c r="H5" s="124">
        <v>0</v>
      </c>
      <c r="I5" s="124">
        <v>5.64</v>
      </c>
    </row>
    <row r="6" spans="1:9">
      <c r="A6" s="2" t="s">
        <v>176</v>
      </c>
      <c r="B6" s="2">
        <v>38</v>
      </c>
      <c r="C6" s="2">
        <v>1</v>
      </c>
      <c r="D6" s="124">
        <v>111.54</v>
      </c>
      <c r="E6" s="124">
        <v>109.62</v>
      </c>
      <c r="F6" s="124">
        <v>104.88</v>
      </c>
      <c r="G6" s="124">
        <v>99.3</v>
      </c>
      <c r="H6" s="124">
        <v>0</v>
      </c>
      <c r="I6" s="124">
        <v>5.64</v>
      </c>
    </row>
    <row r="7" spans="1:9">
      <c r="A7" s="2" t="s">
        <v>177</v>
      </c>
      <c r="B7" s="2">
        <v>43</v>
      </c>
      <c r="C7" s="2">
        <v>1</v>
      </c>
      <c r="D7" s="124">
        <v>121.08</v>
      </c>
      <c r="E7" s="124">
        <v>119.16</v>
      </c>
      <c r="F7" s="124">
        <v>114.06</v>
      </c>
      <c r="G7" s="124">
        <v>104.94</v>
      </c>
      <c r="H7" s="124">
        <v>0</v>
      </c>
      <c r="I7" s="124">
        <v>5.82</v>
      </c>
    </row>
    <row r="8" spans="1:9">
      <c r="A8" s="2" t="s">
        <v>178</v>
      </c>
      <c r="B8" s="2">
        <v>40</v>
      </c>
      <c r="C8" s="2">
        <v>1</v>
      </c>
      <c r="D8" s="124">
        <v>119.64</v>
      </c>
      <c r="E8" s="124">
        <v>117.66</v>
      </c>
      <c r="F8" s="124">
        <v>112.98</v>
      </c>
      <c r="G8" s="124">
        <v>107.34</v>
      </c>
      <c r="H8" s="124">
        <v>0</v>
      </c>
      <c r="I8" s="124">
        <v>5.82</v>
      </c>
    </row>
    <row r="9" spans="1:9">
      <c r="A9" s="2" t="s">
        <v>179</v>
      </c>
      <c r="B9" s="2">
        <v>38</v>
      </c>
      <c r="C9" s="2">
        <v>1</v>
      </c>
      <c r="D9" s="124">
        <v>124.68</v>
      </c>
      <c r="E9" s="124">
        <v>122.34</v>
      </c>
      <c r="F9" s="124">
        <v>117.24</v>
      </c>
      <c r="G9" s="124">
        <v>109.62</v>
      </c>
      <c r="H9" s="124">
        <v>0</v>
      </c>
      <c r="I9" s="124">
        <v>5.82</v>
      </c>
    </row>
    <row r="10" spans="1:9" ht="15.75">
      <c r="A10" s="297" t="s">
        <v>556</v>
      </c>
      <c r="B10" s="298"/>
      <c r="C10" s="298"/>
      <c r="D10" s="298"/>
      <c r="E10" s="298"/>
      <c r="F10" s="298"/>
      <c r="G10" s="298"/>
      <c r="H10" s="298"/>
      <c r="I10" s="298"/>
    </row>
    <row r="11" spans="1:9">
      <c r="A11" s="2" t="s">
        <v>180</v>
      </c>
      <c r="B11" s="2">
        <v>40</v>
      </c>
      <c r="C11" s="2">
        <v>1</v>
      </c>
      <c r="D11" s="124">
        <v>128.4</v>
      </c>
      <c r="E11" s="124">
        <v>126</v>
      </c>
      <c r="F11" s="124">
        <v>120.96</v>
      </c>
      <c r="G11" s="124">
        <v>114.54</v>
      </c>
      <c r="H11" s="124">
        <v>103.56</v>
      </c>
      <c r="I11" s="124">
        <v>5.94</v>
      </c>
    </row>
    <row r="12" spans="1:9">
      <c r="A12" s="2" t="s">
        <v>1091</v>
      </c>
      <c r="B12" s="2">
        <v>37</v>
      </c>
      <c r="C12" s="2">
        <v>1</v>
      </c>
      <c r="D12" s="124">
        <v>128.4</v>
      </c>
      <c r="E12" s="124">
        <v>126</v>
      </c>
      <c r="F12" s="124">
        <v>120.96</v>
      </c>
      <c r="G12" s="124">
        <v>114.54</v>
      </c>
      <c r="H12" s="124">
        <v>103.56</v>
      </c>
      <c r="I12" s="124">
        <v>5.94</v>
      </c>
    </row>
    <row r="13" spans="1:9">
      <c r="A13" s="2" t="s">
        <v>181</v>
      </c>
      <c r="B13" s="2">
        <v>40</v>
      </c>
      <c r="C13" s="2">
        <v>1</v>
      </c>
      <c r="D13" s="124">
        <v>148.68</v>
      </c>
      <c r="E13" s="124">
        <v>146.34</v>
      </c>
      <c r="F13" s="124">
        <v>140.04</v>
      </c>
      <c r="G13" s="124">
        <v>133.62</v>
      </c>
      <c r="H13" s="124">
        <v>121.26</v>
      </c>
      <c r="I13" s="124">
        <v>6.24</v>
      </c>
    </row>
    <row r="14" spans="1:9">
      <c r="A14" s="2" t="s">
        <v>182</v>
      </c>
      <c r="B14" s="2">
        <v>40</v>
      </c>
      <c r="C14" s="2">
        <v>1</v>
      </c>
      <c r="D14" s="124">
        <v>163.02000000000001</v>
      </c>
      <c r="E14" s="124">
        <v>160.26</v>
      </c>
      <c r="F14" s="124">
        <v>153.24</v>
      </c>
      <c r="G14" s="124">
        <v>147.72</v>
      </c>
      <c r="H14" s="124">
        <v>132.72</v>
      </c>
      <c r="I14" s="124">
        <v>6.36</v>
      </c>
    </row>
    <row r="15" spans="1:9">
      <c r="A15" s="2" t="s">
        <v>183</v>
      </c>
      <c r="B15" s="2">
        <v>40</v>
      </c>
      <c r="C15" s="2">
        <v>1</v>
      </c>
      <c r="D15" s="124">
        <v>183.72</v>
      </c>
      <c r="E15" s="124">
        <v>180.6</v>
      </c>
      <c r="F15" s="124">
        <v>172.74</v>
      </c>
      <c r="G15" s="124">
        <v>168.3</v>
      </c>
      <c r="H15" s="124">
        <v>153.12</v>
      </c>
      <c r="I15" s="124">
        <v>6.48</v>
      </c>
    </row>
    <row r="16" spans="1:9">
      <c r="A16" s="2" t="s">
        <v>184</v>
      </c>
      <c r="B16" s="2">
        <v>37</v>
      </c>
      <c r="C16" s="2">
        <v>1</v>
      </c>
      <c r="D16" s="124">
        <v>182.58</v>
      </c>
      <c r="E16" s="124">
        <v>179.4</v>
      </c>
      <c r="F16" s="124">
        <v>171.6</v>
      </c>
      <c r="G16" s="124">
        <v>167.16</v>
      </c>
      <c r="H16" s="124">
        <v>151.97999999999999</v>
      </c>
      <c r="I16" s="124">
        <v>6.48</v>
      </c>
    </row>
    <row r="17" spans="1:9">
      <c r="A17" s="2" t="s">
        <v>610</v>
      </c>
      <c r="B17" s="2">
        <v>35</v>
      </c>
      <c r="C17" s="2">
        <v>1</v>
      </c>
      <c r="D17" s="124">
        <v>181.62</v>
      </c>
      <c r="E17" s="124">
        <v>178.5</v>
      </c>
      <c r="F17" s="124">
        <v>170.64</v>
      </c>
      <c r="G17" s="124">
        <v>166.2</v>
      </c>
      <c r="H17" s="124">
        <v>151.08000000000001</v>
      </c>
      <c r="I17" s="124">
        <v>6.48</v>
      </c>
    </row>
    <row r="18" spans="1:9">
      <c r="A18" s="2" t="s">
        <v>185</v>
      </c>
      <c r="B18" s="2">
        <v>40</v>
      </c>
      <c r="C18" s="2">
        <v>1</v>
      </c>
      <c r="D18" s="124">
        <v>212.7</v>
      </c>
      <c r="E18" s="124">
        <v>209.16</v>
      </c>
      <c r="F18" s="124">
        <v>196.62</v>
      </c>
      <c r="G18" s="124">
        <v>193.74</v>
      </c>
      <c r="H18" s="124">
        <v>175.86</v>
      </c>
      <c r="I18" s="124">
        <v>7.02</v>
      </c>
    </row>
    <row r="19" spans="1:9">
      <c r="A19" s="2" t="s">
        <v>611</v>
      </c>
      <c r="B19" s="2">
        <v>36</v>
      </c>
      <c r="C19" s="2">
        <v>1</v>
      </c>
      <c r="D19" s="124">
        <v>210.66</v>
      </c>
      <c r="E19" s="124">
        <v>207.12</v>
      </c>
      <c r="F19" s="124">
        <v>194.58</v>
      </c>
      <c r="G19" s="124">
        <v>191.7</v>
      </c>
      <c r="H19" s="124">
        <v>173.82</v>
      </c>
      <c r="I19" s="124">
        <v>7.02</v>
      </c>
    </row>
    <row r="20" spans="1:9">
      <c r="A20" s="2" t="s">
        <v>186</v>
      </c>
      <c r="B20" s="2">
        <v>40</v>
      </c>
      <c r="C20" s="2">
        <v>1</v>
      </c>
      <c r="D20" s="124">
        <v>241.38</v>
      </c>
      <c r="E20" s="124">
        <v>237.48</v>
      </c>
      <c r="F20" s="124">
        <v>226.92</v>
      </c>
      <c r="G20" s="124">
        <v>219.36</v>
      </c>
      <c r="H20" s="124">
        <v>199.98</v>
      </c>
      <c r="I20" s="124">
        <v>7.14</v>
      </c>
    </row>
    <row r="21" spans="1:9">
      <c r="A21" s="2" t="s">
        <v>187</v>
      </c>
      <c r="B21" s="2">
        <v>35</v>
      </c>
      <c r="C21" s="2">
        <v>1</v>
      </c>
      <c r="D21" s="124">
        <v>238.86</v>
      </c>
      <c r="E21" s="124">
        <v>234.9</v>
      </c>
      <c r="F21" s="124">
        <v>224.34</v>
      </c>
      <c r="G21" s="124">
        <v>216.78</v>
      </c>
      <c r="H21" s="124">
        <v>197.4</v>
      </c>
      <c r="I21" s="124">
        <v>7.14</v>
      </c>
    </row>
    <row r="22" spans="1:9">
      <c r="A22" s="2" t="s">
        <v>612</v>
      </c>
      <c r="B22" s="2">
        <v>30</v>
      </c>
      <c r="C22" s="2">
        <v>1</v>
      </c>
      <c r="D22" s="124">
        <v>235.5</v>
      </c>
      <c r="E22" s="124">
        <v>231.6</v>
      </c>
      <c r="F22" s="124">
        <v>220.98</v>
      </c>
      <c r="G22" s="124">
        <v>213.42</v>
      </c>
      <c r="H22" s="124">
        <v>194.1</v>
      </c>
      <c r="I22" s="124">
        <v>7.14</v>
      </c>
    </row>
    <row r="23" spans="1:9">
      <c r="A23" s="2" t="s">
        <v>188</v>
      </c>
      <c r="B23" s="2">
        <v>40</v>
      </c>
      <c r="C23" s="2">
        <v>1</v>
      </c>
      <c r="D23" s="124">
        <v>308.58</v>
      </c>
      <c r="E23" s="124">
        <v>304.26</v>
      </c>
      <c r="F23" s="124">
        <v>291.36</v>
      </c>
      <c r="G23" s="124">
        <v>281.16000000000003</v>
      </c>
      <c r="H23" s="124">
        <v>257.88</v>
      </c>
      <c r="I23" s="124">
        <v>7.92</v>
      </c>
    </row>
    <row r="24" spans="1:9">
      <c r="A24" s="2" t="s">
        <v>189</v>
      </c>
      <c r="B24" s="2">
        <v>40</v>
      </c>
      <c r="C24" s="2">
        <v>1</v>
      </c>
      <c r="D24" s="124">
        <v>368.28</v>
      </c>
      <c r="E24" s="124">
        <v>361.2</v>
      </c>
      <c r="F24" s="124">
        <v>345.9</v>
      </c>
      <c r="G24" s="124">
        <v>338.1</v>
      </c>
      <c r="H24" s="124">
        <v>307.92</v>
      </c>
      <c r="I24" s="124">
        <v>8.4600000000000009</v>
      </c>
    </row>
    <row r="25" spans="1:9">
      <c r="A25" s="2" t="s">
        <v>190</v>
      </c>
      <c r="B25" s="2">
        <v>40</v>
      </c>
      <c r="C25" s="2">
        <v>1</v>
      </c>
      <c r="D25" s="124">
        <v>420.6</v>
      </c>
      <c r="E25" s="124">
        <v>413.16</v>
      </c>
      <c r="F25" s="124">
        <v>395.52</v>
      </c>
      <c r="G25" s="124">
        <v>393.42</v>
      </c>
      <c r="H25" s="124">
        <v>356.34</v>
      </c>
      <c r="I25" s="124">
        <v>9.18</v>
      </c>
    </row>
    <row r="26" spans="1:9">
      <c r="A26" s="2" t="s">
        <v>998</v>
      </c>
      <c r="B26" s="2">
        <v>40</v>
      </c>
      <c r="C26" s="2">
        <v>1</v>
      </c>
      <c r="D26" s="124">
        <v>521.22</v>
      </c>
      <c r="E26" s="124">
        <v>510.24</v>
      </c>
      <c r="F26" s="124">
        <v>488.64</v>
      </c>
      <c r="G26" s="124">
        <v>486.72</v>
      </c>
      <c r="H26" s="124">
        <v>455.22</v>
      </c>
      <c r="I26" s="124">
        <v>10.62</v>
      </c>
    </row>
    <row r="27" spans="1:9">
      <c r="A27" s="2" t="s">
        <v>999</v>
      </c>
      <c r="B27" s="2">
        <v>40</v>
      </c>
      <c r="C27" s="2">
        <v>1</v>
      </c>
      <c r="D27" s="124">
        <v>640.79999999999995</v>
      </c>
      <c r="E27" s="124">
        <v>629.82000000000005</v>
      </c>
      <c r="F27" s="124">
        <v>602.4</v>
      </c>
      <c r="G27" s="124">
        <v>585.9</v>
      </c>
      <c r="H27" s="124">
        <v>554.46</v>
      </c>
      <c r="I27" s="124">
        <v>12.12</v>
      </c>
    </row>
    <row r="28" spans="1:9">
      <c r="A28" s="295" t="s">
        <v>1092</v>
      </c>
      <c r="B28" s="295"/>
      <c r="C28" s="295"/>
      <c r="D28" s="295"/>
      <c r="E28" s="295"/>
      <c r="F28" s="295"/>
      <c r="G28" s="295"/>
    </row>
    <row r="29" spans="1:9">
      <c r="A29" s="218"/>
      <c r="B29" s="299" t="s">
        <v>1096</v>
      </c>
      <c r="C29" s="300"/>
      <c r="D29" s="300"/>
      <c r="E29" s="300"/>
      <c r="F29" s="301"/>
      <c r="G29" s="219"/>
    </row>
    <row r="30" spans="1:9">
      <c r="A30" s="218" t="s">
        <v>1104</v>
      </c>
      <c r="B30" s="220" t="s">
        <v>1097</v>
      </c>
      <c r="C30" s="219" t="s">
        <v>1098</v>
      </c>
      <c r="D30" s="219" t="s">
        <v>1099</v>
      </c>
      <c r="E30" s="219" t="s">
        <v>1100</v>
      </c>
      <c r="F30" s="219" t="s">
        <v>1101</v>
      </c>
      <c r="G30" s="219" t="s">
        <v>1102</v>
      </c>
    </row>
    <row r="31" spans="1:9">
      <c r="A31" s="2" t="s">
        <v>1093</v>
      </c>
      <c r="B31" s="2">
        <v>304.86</v>
      </c>
      <c r="C31" s="2">
        <v>304.86</v>
      </c>
      <c r="D31" s="124">
        <v>314.82</v>
      </c>
      <c r="E31" s="124">
        <v>245.22</v>
      </c>
      <c r="F31" s="124">
        <v>255.18</v>
      </c>
      <c r="G31" s="124">
        <v>215.4</v>
      </c>
    </row>
    <row r="32" spans="1:9">
      <c r="A32" s="2" t="s">
        <v>1094</v>
      </c>
      <c r="B32" s="2">
        <v>265.08</v>
      </c>
      <c r="C32" s="2">
        <v>265.08</v>
      </c>
      <c r="D32" s="124">
        <v>275.04000000000002</v>
      </c>
      <c r="E32" s="124">
        <v>205.44</v>
      </c>
      <c r="F32" s="124">
        <v>215.4</v>
      </c>
      <c r="G32" s="124">
        <v>175.62</v>
      </c>
    </row>
    <row r="33" spans="1:9">
      <c r="A33" s="2" t="s">
        <v>1095</v>
      </c>
      <c r="B33" s="2">
        <v>225.36</v>
      </c>
      <c r="C33" s="2">
        <v>225.36</v>
      </c>
      <c r="D33" s="124">
        <v>235.32</v>
      </c>
      <c r="E33" s="124">
        <v>165.72</v>
      </c>
      <c r="F33" s="124">
        <v>175.62</v>
      </c>
      <c r="G33" s="124">
        <v>135.9</v>
      </c>
    </row>
    <row r="34" spans="1:9">
      <c r="A34" s="295" t="s">
        <v>1103</v>
      </c>
      <c r="B34" s="295"/>
      <c r="C34" s="295"/>
      <c r="D34" s="295"/>
      <c r="E34" s="295"/>
      <c r="F34" s="295"/>
      <c r="G34" s="295"/>
      <c r="H34" s="6"/>
      <c r="I34" s="6"/>
    </row>
    <row r="35" spans="1:9">
      <c r="A35" s="221" t="s">
        <v>1104</v>
      </c>
      <c r="B35" s="221" t="s">
        <v>1105</v>
      </c>
      <c r="C35" s="6"/>
      <c r="D35" s="6"/>
      <c r="E35" s="6"/>
      <c r="F35" s="6"/>
      <c r="G35" s="6"/>
      <c r="H35" s="6"/>
      <c r="I35" s="6"/>
    </row>
    <row r="36" spans="1:9">
      <c r="A36" s="222" t="s">
        <v>1093</v>
      </c>
      <c r="B36" s="222">
        <v>489.42</v>
      </c>
    </row>
    <row r="37" spans="1:9">
      <c r="A37" s="222" t="s">
        <v>1094</v>
      </c>
      <c r="B37" s="222">
        <v>395.34</v>
      </c>
    </row>
    <row r="38" spans="1:9">
      <c r="A38" s="222" t="s">
        <v>1095</v>
      </c>
      <c r="B38" s="222">
        <v>302.10000000000002</v>
      </c>
    </row>
  </sheetData>
  <mergeCells count="5">
    <mergeCell ref="A34:G34"/>
    <mergeCell ref="A3:I3"/>
    <mergeCell ref="A10:I10"/>
    <mergeCell ref="B29:F29"/>
    <mergeCell ref="A28:G28"/>
  </mergeCells>
  <phoneticPr fontId="29" type="noConversion"/>
  <pageMargins left="0.24" right="0.24" top="0.19" bottom="0.75" header="0.17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7"/>
  <sheetViews>
    <sheetView workbookViewId="0">
      <selection activeCell="P16" sqref="P16"/>
    </sheetView>
  </sheetViews>
  <sheetFormatPr defaultRowHeight="14.25"/>
  <cols>
    <col min="1" max="1" width="12" style="4" bestFit="1" customWidth="1"/>
    <col min="2" max="13" width="11" style="4" bestFit="1" customWidth="1"/>
    <col min="14" max="16384" width="9.140625" style="4"/>
  </cols>
  <sheetData>
    <row r="1" spans="1:13" ht="15.75" thickBot="1">
      <c r="A1" s="305" t="s">
        <v>464</v>
      </c>
      <c r="B1" s="302" t="s">
        <v>461</v>
      </c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4"/>
    </row>
    <row r="2" spans="1:13" ht="15" thickBot="1">
      <c r="A2" s="306"/>
      <c r="B2" s="308">
        <v>30</v>
      </c>
      <c r="C2" s="309"/>
      <c r="D2" s="308">
        <v>40</v>
      </c>
      <c r="E2" s="309"/>
      <c r="F2" s="308">
        <v>50</v>
      </c>
      <c r="G2" s="309"/>
      <c r="H2" s="308">
        <v>60</v>
      </c>
      <c r="I2" s="309"/>
      <c r="J2" s="308">
        <v>70</v>
      </c>
      <c r="K2" s="309"/>
      <c r="L2" s="308">
        <v>80</v>
      </c>
      <c r="M2" s="309"/>
    </row>
    <row r="3" spans="1:13" ht="15" thickBot="1">
      <c r="A3" s="307"/>
      <c r="B3" s="26" t="s">
        <v>462</v>
      </c>
      <c r="C3" s="26" t="s">
        <v>463</v>
      </c>
      <c r="D3" s="26" t="s">
        <v>462</v>
      </c>
      <c r="E3" s="26" t="s">
        <v>463</v>
      </c>
      <c r="F3" s="26" t="s">
        <v>462</v>
      </c>
      <c r="G3" s="26" t="s">
        <v>463</v>
      </c>
      <c r="H3" s="26" t="s">
        <v>462</v>
      </c>
      <c r="I3" s="26" t="s">
        <v>463</v>
      </c>
      <c r="J3" s="26" t="s">
        <v>462</v>
      </c>
      <c r="K3" s="26" t="s">
        <v>463</v>
      </c>
      <c r="L3" s="26" t="s">
        <v>462</v>
      </c>
      <c r="M3" s="26" t="s">
        <v>463</v>
      </c>
    </row>
    <row r="4" spans="1:13" ht="15" thickBot="1">
      <c r="A4" s="27">
        <v>18</v>
      </c>
      <c r="B4" s="28">
        <v>23.4</v>
      </c>
      <c r="C4" s="29">
        <v>58.26</v>
      </c>
      <c r="D4" s="28">
        <v>42.9</v>
      </c>
      <c r="E4" s="29">
        <v>85.26</v>
      </c>
      <c r="F4" s="28">
        <v>51.24</v>
      </c>
      <c r="G4" s="29">
        <v>101.1</v>
      </c>
      <c r="H4" s="28">
        <v>72.72</v>
      </c>
      <c r="I4" s="29">
        <v>130.02000000000001</v>
      </c>
      <c r="J4" s="28">
        <v>96.6</v>
      </c>
      <c r="K4" s="29">
        <v>161.4</v>
      </c>
      <c r="L4" s="28">
        <v>134.82</v>
      </c>
      <c r="M4" s="29">
        <v>207.06</v>
      </c>
    </row>
    <row r="5" spans="1:13" ht="15" thickBot="1">
      <c r="A5" s="27">
        <v>21</v>
      </c>
      <c r="B5" s="28">
        <v>24.96</v>
      </c>
      <c r="C5" s="29">
        <v>61.02</v>
      </c>
      <c r="D5" s="28">
        <v>42.9</v>
      </c>
      <c r="E5" s="29">
        <v>86.4</v>
      </c>
      <c r="F5" s="28">
        <v>53.88</v>
      </c>
      <c r="G5" s="29">
        <v>104.82</v>
      </c>
      <c r="H5" s="28">
        <v>81.36</v>
      </c>
      <c r="I5" s="29">
        <v>139.74</v>
      </c>
      <c r="J5" s="28">
        <v>96.6</v>
      </c>
      <c r="K5" s="29">
        <v>162.47999999999999</v>
      </c>
      <c r="L5" s="28">
        <v>112.56</v>
      </c>
      <c r="M5" s="29">
        <v>185.88</v>
      </c>
    </row>
    <row r="6" spans="1:13" ht="15" thickBot="1">
      <c r="A6" s="27">
        <v>25</v>
      </c>
      <c r="B6" s="28">
        <v>29.76</v>
      </c>
      <c r="C6" s="29">
        <v>67.260000000000005</v>
      </c>
      <c r="D6" s="28">
        <v>42.9</v>
      </c>
      <c r="E6" s="29">
        <v>87.84</v>
      </c>
      <c r="F6" s="28">
        <v>56.82</v>
      </c>
      <c r="G6" s="29">
        <v>109.26</v>
      </c>
      <c r="H6" s="28">
        <v>84.66</v>
      </c>
      <c r="I6" s="29">
        <v>144.6</v>
      </c>
      <c r="J6" s="28">
        <v>96.6</v>
      </c>
      <c r="K6" s="29">
        <v>163.98</v>
      </c>
      <c r="L6" s="28">
        <v>126.48</v>
      </c>
      <c r="M6" s="29">
        <v>201.3</v>
      </c>
    </row>
    <row r="7" spans="1:13" ht="15" thickBot="1">
      <c r="A7" s="27">
        <v>27</v>
      </c>
      <c r="B7" s="28">
        <v>29.76</v>
      </c>
      <c r="C7" s="29">
        <v>68.040000000000006</v>
      </c>
      <c r="D7" s="28">
        <v>44.7</v>
      </c>
      <c r="E7" s="29">
        <v>90.42</v>
      </c>
      <c r="F7" s="28">
        <v>56.82</v>
      </c>
      <c r="G7" s="29">
        <v>109.98</v>
      </c>
      <c r="H7" s="28">
        <v>84.66</v>
      </c>
      <c r="I7" s="29">
        <v>145.32</v>
      </c>
      <c r="J7" s="28">
        <v>96.6</v>
      </c>
      <c r="K7" s="29">
        <v>164.76</v>
      </c>
      <c r="L7" s="28">
        <v>126.48</v>
      </c>
      <c r="M7" s="29">
        <v>202.08</v>
      </c>
    </row>
    <row r="8" spans="1:13" ht="15" thickBot="1">
      <c r="A8" s="27">
        <v>32</v>
      </c>
      <c r="B8" s="28">
        <v>31.5</v>
      </c>
      <c r="C8" s="29">
        <v>71.64</v>
      </c>
      <c r="D8" s="28">
        <v>51.24</v>
      </c>
      <c r="E8" s="29">
        <v>98.82</v>
      </c>
      <c r="F8" s="28">
        <v>75.42</v>
      </c>
      <c r="G8" s="29">
        <v>130.44</v>
      </c>
      <c r="H8" s="28">
        <v>96.6</v>
      </c>
      <c r="I8" s="29">
        <v>159.12</v>
      </c>
      <c r="J8" s="28">
        <v>112.56</v>
      </c>
      <c r="K8" s="29">
        <v>182.52</v>
      </c>
      <c r="L8" s="28">
        <v>144.41999999999999</v>
      </c>
      <c r="M8" s="29">
        <v>221.82</v>
      </c>
    </row>
    <row r="9" spans="1:13" ht="15" thickBot="1">
      <c r="A9" s="27">
        <v>34</v>
      </c>
      <c r="B9" s="28">
        <v>34.5</v>
      </c>
      <c r="C9" s="29">
        <v>75.42</v>
      </c>
      <c r="D9" s="28">
        <v>51.24</v>
      </c>
      <c r="E9" s="29">
        <v>99.6</v>
      </c>
      <c r="F9" s="28">
        <v>67.98</v>
      </c>
      <c r="G9" s="29">
        <v>123.78</v>
      </c>
      <c r="H9" s="28">
        <v>96.6</v>
      </c>
      <c r="I9" s="29">
        <v>159.9</v>
      </c>
      <c r="J9" s="28">
        <v>112.56</v>
      </c>
      <c r="K9" s="29">
        <v>183.24</v>
      </c>
      <c r="L9" s="28">
        <v>144.41999999999999</v>
      </c>
      <c r="M9" s="29">
        <v>222.6</v>
      </c>
    </row>
    <row r="10" spans="1:13" ht="15" thickBot="1">
      <c r="A10" s="27">
        <v>38</v>
      </c>
      <c r="B10" s="28">
        <v>34.5</v>
      </c>
      <c r="C10" s="29">
        <v>76.92</v>
      </c>
      <c r="D10" s="28">
        <v>51.24</v>
      </c>
      <c r="E10" s="29">
        <v>101.1</v>
      </c>
      <c r="F10" s="28">
        <v>72.72</v>
      </c>
      <c r="G10" s="29">
        <v>130.02000000000001</v>
      </c>
      <c r="H10" s="28">
        <v>96.6</v>
      </c>
      <c r="I10" s="29">
        <v>161.4</v>
      </c>
      <c r="J10" s="28">
        <v>112.56</v>
      </c>
      <c r="K10" s="29">
        <v>184.74</v>
      </c>
      <c r="L10" s="28">
        <v>144.41999999999999</v>
      </c>
      <c r="M10" s="29">
        <v>224.04</v>
      </c>
    </row>
    <row r="11" spans="1:13" ht="15" thickBot="1">
      <c r="A11" s="27">
        <v>42</v>
      </c>
      <c r="B11" s="28">
        <v>34.5</v>
      </c>
      <c r="C11" s="29">
        <v>78.36</v>
      </c>
      <c r="D11" s="28">
        <v>67.98</v>
      </c>
      <c r="E11" s="29">
        <v>119.28</v>
      </c>
      <c r="F11" s="28">
        <v>72.72</v>
      </c>
      <c r="G11" s="29">
        <v>131.52000000000001</v>
      </c>
      <c r="H11" s="28">
        <v>96.6</v>
      </c>
      <c r="I11" s="29">
        <v>162.84</v>
      </c>
      <c r="J11" s="28">
        <v>112.56</v>
      </c>
      <c r="K11" s="29">
        <v>186.24</v>
      </c>
      <c r="L11" s="28">
        <v>168.3</v>
      </c>
      <c r="M11" s="29">
        <v>249.42</v>
      </c>
    </row>
    <row r="12" spans="1:13" ht="15" thickBot="1">
      <c r="A12" s="27">
        <v>45</v>
      </c>
      <c r="B12" s="28">
        <v>34.5</v>
      </c>
      <c r="C12" s="29">
        <v>79.5</v>
      </c>
      <c r="D12" s="28">
        <v>56.82</v>
      </c>
      <c r="E12" s="29">
        <v>109.26</v>
      </c>
      <c r="F12" s="28">
        <v>72.72</v>
      </c>
      <c r="G12" s="29">
        <v>132.66</v>
      </c>
      <c r="H12" s="28">
        <v>96.6</v>
      </c>
      <c r="I12" s="29">
        <v>163.98</v>
      </c>
      <c r="J12" s="28">
        <v>112.56</v>
      </c>
      <c r="K12" s="29">
        <v>187.38</v>
      </c>
      <c r="L12" s="28">
        <v>168.3</v>
      </c>
      <c r="M12" s="29">
        <v>250.56</v>
      </c>
    </row>
    <row r="13" spans="1:13" ht="15" thickBot="1">
      <c r="A13" s="27">
        <v>48</v>
      </c>
      <c r="B13" s="28">
        <v>46.68</v>
      </c>
      <c r="C13" s="29">
        <v>92.76</v>
      </c>
      <c r="D13" s="28">
        <v>56.82</v>
      </c>
      <c r="E13" s="29">
        <v>110.4</v>
      </c>
      <c r="F13" s="28">
        <v>81.36</v>
      </c>
      <c r="G13" s="29">
        <v>142.38</v>
      </c>
      <c r="H13" s="28">
        <v>96.6</v>
      </c>
      <c r="I13" s="29">
        <v>165.12</v>
      </c>
      <c r="J13" s="30">
        <v>126.48</v>
      </c>
      <c r="K13" s="29">
        <v>202.44</v>
      </c>
      <c r="L13" s="28">
        <v>168.3</v>
      </c>
      <c r="M13" s="29">
        <v>251.7</v>
      </c>
    </row>
    <row r="14" spans="1:13" ht="15" thickBot="1">
      <c r="A14" s="27">
        <v>57</v>
      </c>
      <c r="B14" s="28">
        <v>51.48</v>
      </c>
      <c r="C14" s="29">
        <v>101.22</v>
      </c>
      <c r="D14" s="28">
        <v>60.36</v>
      </c>
      <c r="E14" s="29">
        <v>117.54</v>
      </c>
      <c r="F14" s="28">
        <v>84.96</v>
      </c>
      <c r="G14" s="29">
        <v>149.58000000000001</v>
      </c>
      <c r="H14" s="28">
        <v>96.9</v>
      </c>
      <c r="I14" s="29">
        <v>169.02</v>
      </c>
      <c r="J14" s="31">
        <v>126.72</v>
      </c>
      <c r="K14" s="29">
        <v>206.28</v>
      </c>
      <c r="L14" s="28">
        <v>168.54</v>
      </c>
      <c r="M14" s="29">
        <v>255.54</v>
      </c>
    </row>
    <row r="15" spans="1:13" ht="15" thickBot="1">
      <c r="A15" s="27">
        <v>60</v>
      </c>
      <c r="B15" s="28">
        <v>51.48</v>
      </c>
      <c r="C15" s="29">
        <v>102.36</v>
      </c>
      <c r="D15" s="28">
        <v>84.96</v>
      </c>
      <c r="E15" s="29">
        <v>143.22</v>
      </c>
      <c r="F15" s="28">
        <v>96.9</v>
      </c>
      <c r="G15" s="29">
        <v>162.66</v>
      </c>
      <c r="H15" s="28">
        <v>101.64</v>
      </c>
      <c r="I15" s="29">
        <v>174.9</v>
      </c>
      <c r="J15" s="28">
        <v>144.66</v>
      </c>
      <c r="K15" s="29">
        <v>225.36</v>
      </c>
      <c r="L15" s="28">
        <v>201.96</v>
      </c>
      <c r="M15" s="29">
        <v>290.10000000000002</v>
      </c>
    </row>
    <row r="16" spans="1:13" ht="15" thickBot="1">
      <c r="A16" s="27">
        <v>76</v>
      </c>
      <c r="B16" s="28">
        <v>57.06</v>
      </c>
      <c r="C16" s="29">
        <v>113.88</v>
      </c>
      <c r="D16" s="28">
        <v>73.02</v>
      </c>
      <c r="E16" s="29">
        <v>137.28</v>
      </c>
      <c r="F16" s="28">
        <v>96.9</v>
      </c>
      <c r="G16" s="29">
        <v>168.6</v>
      </c>
      <c r="H16" s="28">
        <v>112.8</v>
      </c>
      <c r="I16" s="29">
        <v>192</v>
      </c>
      <c r="J16" s="28">
        <v>144.66</v>
      </c>
      <c r="K16" s="29">
        <v>231.3</v>
      </c>
      <c r="L16" s="28">
        <v>168.54</v>
      </c>
      <c r="M16" s="29">
        <v>262.68</v>
      </c>
    </row>
    <row r="17" spans="1:13" ht="15" thickBot="1">
      <c r="A17" s="27">
        <v>89</v>
      </c>
      <c r="B17" s="28">
        <v>64.02</v>
      </c>
      <c r="C17" s="29">
        <v>125.7</v>
      </c>
      <c r="D17" s="28">
        <v>92.52</v>
      </c>
      <c r="E17" s="29">
        <v>161.63999999999999</v>
      </c>
      <c r="F17" s="28">
        <v>119.4</v>
      </c>
      <c r="G17" s="29">
        <v>195.96</v>
      </c>
      <c r="H17" s="28">
        <v>126.72</v>
      </c>
      <c r="I17" s="29">
        <v>210.78</v>
      </c>
      <c r="J17" s="28">
        <v>168.54</v>
      </c>
      <c r="K17" s="29">
        <v>260.04000000000002</v>
      </c>
      <c r="L17" s="28">
        <v>201.96</v>
      </c>
      <c r="M17" s="29">
        <v>300.95999999999998</v>
      </c>
    </row>
    <row r="18" spans="1:13" ht="15" thickBot="1">
      <c r="A18" s="27">
        <v>102</v>
      </c>
      <c r="B18" s="28">
        <v>85.5</v>
      </c>
      <c r="C18" s="29">
        <v>152.52000000000001</v>
      </c>
      <c r="D18" s="28">
        <v>102.18</v>
      </c>
      <c r="E18" s="29">
        <v>176.7</v>
      </c>
      <c r="F18" s="28">
        <v>145.19999999999999</v>
      </c>
      <c r="G18" s="29">
        <v>227.16</v>
      </c>
      <c r="H18" s="28">
        <v>184.26</v>
      </c>
      <c r="I18" s="29">
        <v>273.72000000000003</v>
      </c>
      <c r="J18" s="28">
        <v>202.5</v>
      </c>
      <c r="K18" s="29">
        <v>299.39999999999998</v>
      </c>
      <c r="L18" s="28">
        <v>252.66</v>
      </c>
      <c r="M18" s="29">
        <v>357</v>
      </c>
    </row>
    <row r="19" spans="1:13" ht="15" thickBot="1">
      <c r="A19" s="27">
        <v>108</v>
      </c>
      <c r="B19" s="28">
        <v>93.06</v>
      </c>
      <c r="C19" s="29">
        <v>162.36000000000001</v>
      </c>
      <c r="D19" s="28">
        <v>102.18</v>
      </c>
      <c r="E19" s="29">
        <v>178.92</v>
      </c>
      <c r="F19" s="28">
        <v>145.19999999999999</v>
      </c>
      <c r="G19" s="29">
        <v>229.38</v>
      </c>
      <c r="H19" s="28">
        <v>184.26</v>
      </c>
      <c r="I19" s="29">
        <v>275.94</v>
      </c>
      <c r="J19" s="28">
        <v>224.82</v>
      </c>
      <c r="K19" s="29">
        <v>323.94</v>
      </c>
      <c r="L19" s="28">
        <v>252.66</v>
      </c>
      <c r="M19" s="29">
        <v>359.28</v>
      </c>
    </row>
    <row r="20" spans="1:13" ht="15" thickBot="1">
      <c r="A20" s="27">
        <v>114</v>
      </c>
      <c r="B20" s="28">
        <v>102.18</v>
      </c>
      <c r="C20" s="29">
        <v>173.7</v>
      </c>
      <c r="D20" s="28">
        <v>102.18</v>
      </c>
      <c r="E20" s="32">
        <v>181.14</v>
      </c>
      <c r="F20" s="28">
        <v>145.19999999999999</v>
      </c>
      <c r="G20" s="29">
        <v>231.6</v>
      </c>
      <c r="H20" s="28">
        <v>184.26</v>
      </c>
      <c r="I20" s="29">
        <v>278.16000000000003</v>
      </c>
      <c r="J20" s="28">
        <v>252.66</v>
      </c>
      <c r="K20" s="29">
        <v>354</v>
      </c>
      <c r="L20" s="28">
        <v>336.3</v>
      </c>
      <c r="M20" s="29">
        <v>445.08</v>
      </c>
    </row>
    <row r="21" spans="1:13" ht="15" thickBot="1">
      <c r="A21" s="27">
        <v>133</v>
      </c>
      <c r="B21" s="28">
        <v>102.48</v>
      </c>
      <c r="C21" s="29">
        <v>181.32</v>
      </c>
      <c r="D21" s="28">
        <v>127.56</v>
      </c>
      <c r="E21" s="33">
        <v>213.84</v>
      </c>
      <c r="F21" s="28">
        <v>169.32</v>
      </c>
      <c r="G21" s="29">
        <v>263.10000000000002</v>
      </c>
      <c r="H21" s="28">
        <v>252.96</v>
      </c>
      <c r="I21" s="29">
        <v>354.18</v>
      </c>
      <c r="J21" s="28">
        <v>288.77999999999997</v>
      </c>
      <c r="K21" s="29">
        <v>397.5</v>
      </c>
      <c r="L21" s="28">
        <v>336.54</v>
      </c>
      <c r="M21" s="29">
        <v>452.7</v>
      </c>
    </row>
    <row r="22" spans="1:13" ht="15" thickBot="1">
      <c r="A22" s="27">
        <v>140</v>
      </c>
      <c r="B22" s="28">
        <v>127.56</v>
      </c>
      <c r="C22" s="29">
        <v>209.04</v>
      </c>
      <c r="D22" s="28">
        <v>145.44</v>
      </c>
      <c r="E22" s="34">
        <v>234.36</v>
      </c>
      <c r="F22" s="28">
        <v>202.8</v>
      </c>
      <c r="G22" s="35">
        <v>299.16000000000003</v>
      </c>
      <c r="H22" s="28">
        <v>252.96</v>
      </c>
      <c r="I22" s="35">
        <v>356.82</v>
      </c>
      <c r="J22" s="28">
        <v>336.54</v>
      </c>
      <c r="K22" s="36">
        <v>447.84</v>
      </c>
      <c r="L22" s="28">
        <v>336.54</v>
      </c>
      <c r="M22" s="29">
        <v>455.34</v>
      </c>
    </row>
    <row r="23" spans="1:13" ht="15" thickBot="1">
      <c r="A23" s="27">
        <v>159</v>
      </c>
      <c r="B23" s="28">
        <v>145.44</v>
      </c>
      <c r="C23" s="29">
        <v>234.66</v>
      </c>
      <c r="D23" s="28">
        <v>169.32</v>
      </c>
      <c r="E23" s="34">
        <v>265.38</v>
      </c>
      <c r="F23" s="28">
        <v>202.8</v>
      </c>
      <c r="G23" s="35">
        <v>306.24</v>
      </c>
      <c r="H23" s="28">
        <v>252.96</v>
      </c>
      <c r="I23" s="35">
        <v>363.9</v>
      </c>
      <c r="J23" s="28">
        <v>306.12</v>
      </c>
      <c r="K23" s="35">
        <v>424.56</v>
      </c>
      <c r="L23" s="28">
        <v>403.44</v>
      </c>
      <c r="M23" s="29">
        <v>529.26</v>
      </c>
    </row>
    <row r="24" spans="1:13" ht="15" thickBot="1">
      <c r="A24" s="27">
        <v>168</v>
      </c>
      <c r="B24" s="28">
        <v>184.56</v>
      </c>
      <c r="C24" s="29">
        <v>277.08</v>
      </c>
      <c r="D24" s="28">
        <v>169.32</v>
      </c>
      <c r="E24" s="34">
        <v>268.74</v>
      </c>
      <c r="F24" s="28">
        <v>202.8</v>
      </c>
      <c r="G24" s="35">
        <v>309.60000000000002</v>
      </c>
      <c r="H24" s="28">
        <v>252.96</v>
      </c>
      <c r="I24" s="35">
        <v>367.26</v>
      </c>
      <c r="J24" s="28">
        <v>336.54</v>
      </c>
      <c r="K24" s="35">
        <v>458.28</v>
      </c>
      <c r="L24" s="28">
        <v>336.54</v>
      </c>
      <c r="M24" s="29">
        <v>465.78</v>
      </c>
    </row>
    <row r="25" spans="1:13" ht="15" thickBot="1">
      <c r="A25" s="27">
        <v>219</v>
      </c>
      <c r="B25" s="28">
        <v>252.96</v>
      </c>
      <c r="C25" s="29">
        <v>364.5</v>
      </c>
      <c r="D25" s="28">
        <v>233.82</v>
      </c>
      <c r="E25" s="29">
        <v>352.2</v>
      </c>
      <c r="F25" s="28">
        <v>303.42</v>
      </c>
      <c r="G25" s="29">
        <v>429.24</v>
      </c>
      <c r="H25" s="28">
        <v>336.54</v>
      </c>
      <c r="I25" s="29">
        <v>469.86</v>
      </c>
      <c r="J25" s="28">
        <v>379.26</v>
      </c>
      <c r="K25" s="29">
        <v>520.08000000000004</v>
      </c>
      <c r="L25" s="28">
        <v>503.76</v>
      </c>
      <c r="M25" s="29">
        <v>651.96</v>
      </c>
    </row>
    <row r="26" spans="1:13" ht="15" thickBot="1">
      <c r="A26" s="27">
        <v>276</v>
      </c>
      <c r="B26" s="28">
        <v>193.56</v>
      </c>
      <c r="C26" s="29">
        <v>329.1</v>
      </c>
      <c r="D26" s="28">
        <v>338.64</v>
      </c>
      <c r="E26" s="29">
        <v>478.32</v>
      </c>
      <c r="F26" s="28">
        <v>381.42</v>
      </c>
      <c r="G26" s="29">
        <v>528.54</v>
      </c>
      <c r="H26" s="28">
        <v>405.54</v>
      </c>
      <c r="I26" s="29">
        <v>560.1</v>
      </c>
      <c r="J26" s="28">
        <v>505.86</v>
      </c>
      <c r="K26" s="29">
        <v>667.92</v>
      </c>
      <c r="L26" s="28">
        <v>505.86</v>
      </c>
      <c r="M26" s="29">
        <v>675.36</v>
      </c>
    </row>
    <row r="27" spans="1:13" ht="15" thickBot="1">
      <c r="A27" s="27">
        <v>325</v>
      </c>
      <c r="B27" s="28">
        <v>204.9</v>
      </c>
      <c r="C27" s="29">
        <v>358.74</v>
      </c>
      <c r="D27" s="28">
        <v>255.06</v>
      </c>
      <c r="E27" s="29">
        <v>412.98</v>
      </c>
      <c r="F27" s="28">
        <v>405.54</v>
      </c>
      <c r="G27" s="29">
        <v>570.96</v>
      </c>
      <c r="H27" s="28">
        <v>450.12</v>
      </c>
      <c r="I27" s="29">
        <v>622.98</v>
      </c>
      <c r="J27" s="28">
        <v>505.86</v>
      </c>
      <c r="K27" s="29">
        <v>686.16</v>
      </c>
      <c r="L27" s="28">
        <v>673.08</v>
      </c>
      <c r="M27" s="29">
        <v>860.82</v>
      </c>
    </row>
  </sheetData>
  <mergeCells count="8">
    <mergeCell ref="B1:M1"/>
    <mergeCell ref="A1:A3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90"/>
  <sheetViews>
    <sheetView workbookViewId="0">
      <selection activeCell="H11" sqref="H11"/>
    </sheetView>
  </sheetViews>
  <sheetFormatPr defaultRowHeight="11.25"/>
  <cols>
    <col min="1" max="1" width="10.85546875" style="269" customWidth="1"/>
    <col min="2" max="3" width="16.42578125" style="270" customWidth="1"/>
    <col min="4" max="4" width="16.42578125" style="253" customWidth="1"/>
    <col min="5" max="6" width="16.42578125" style="270" customWidth="1"/>
    <col min="7" max="16384" width="9.140625" style="253"/>
  </cols>
  <sheetData>
    <row r="1" spans="1:6" ht="12" thickBot="1">
      <c r="A1" s="314" t="s">
        <v>959</v>
      </c>
      <c r="B1" s="317" t="s">
        <v>1166</v>
      </c>
      <c r="C1" s="318"/>
      <c r="D1" s="318"/>
      <c r="E1" s="318"/>
      <c r="F1" s="318"/>
    </row>
    <row r="2" spans="1:6">
      <c r="A2" s="315"/>
      <c r="B2" s="311" t="s">
        <v>983</v>
      </c>
      <c r="C2" s="310"/>
      <c r="D2" s="254"/>
      <c r="E2" s="310" t="s">
        <v>996</v>
      </c>
      <c r="F2" s="310"/>
    </row>
    <row r="3" spans="1:6" ht="12" thickBot="1">
      <c r="A3" s="315"/>
      <c r="B3" s="313" t="s">
        <v>960</v>
      </c>
      <c r="C3" s="312"/>
      <c r="D3" s="255"/>
      <c r="E3" s="312" t="s">
        <v>963</v>
      </c>
      <c r="F3" s="312"/>
    </row>
    <row r="4" spans="1:6" ht="12" thickBot="1">
      <c r="A4" s="316"/>
      <c r="B4" s="256" t="s">
        <v>961</v>
      </c>
      <c r="C4" s="257" t="s">
        <v>962</v>
      </c>
      <c r="D4" s="255"/>
      <c r="E4" s="257" t="s">
        <v>961</v>
      </c>
      <c r="F4" s="257" t="s">
        <v>962</v>
      </c>
    </row>
    <row r="5" spans="1:6">
      <c r="A5" s="258">
        <v>18</v>
      </c>
      <c r="B5" s="259">
        <v>7.57</v>
      </c>
      <c r="C5" s="260">
        <v>6.59</v>
      </c>
      <c r="D5" s="261"/>
      <c r="E5" s="260">
        <v>12.05</v>
      </c>
      <c r="F5" s="260">
        <v>10.47</v>
      </c>
    </row>
    <row r="6" spans="1:6">
      <c r="A6" s="262">
        <v>21</v>
      </c>
      <c r="B6" s="263">
        <v>8.36</v>
      </c>
      <c r="C6" s="264">
        <v>7.27</v>
      </c>
      <c r="D6" s="261"/>
      <c r="E6" s="264">
        <v>13.29</v>
      </c>
      <c r="F6" s="264">
        <v>11.55</v>
      </c>
    </row>
    <row r="7" spans="1:6">
      <c r="A7" s="262">
        <v>25</v>
      </c>
      <c r="B7" s="263">
        <v>9.4499999999999993</v>
      </c>
      <c r="C7" s="264">
        <v>8.2200000000000006</v>
      </c>
      <c r="D7" s="261"/>
      <c r="E7" s="264">
        <v>15.02</v>
      </c>
      <c r="F7" s="264">
        <v>13.06</v>
      </c>
    </row>
    <row r="8" spans="1:6">
      <c r="A8" s="262">
        <v>27</v>
      </c>
      <c r="B8" s="263">
        <v>10.02</v>
      </c>
      <c r="C8" s="264">
        <v>8.7100000000000009</v>
      </c>
      <c r="D8" s="261"/>
      <c r="E8" s="264">
        <v>15.93</v>
      </c>
      <c r="F8" s="264">
        <v>13.85</v>
      </c>
    </row>
    <row r="9" spans="1:6">
      <c r="A9" s="262">
        <v>32</v>
      </c>
      <c r="B9" s="263">
        <v>11.53</v>
      </c>
      <c r="C9" s="264">
        <v>10.029999999999999</v>
      </c>
      <c r="D9" s="261"/>
      <c r="E9" s="264">
        <v>18.32</v>
      </c>
      <c r="F9" s="264">
        <v>15.93</v>
      </c>
    </row>
    <row r="10" spans="1:6">
      <c r="A10" s="262">
        <v>34</v>
      </c>
      <c r="B10" s="263">
        <v>12.15</v>
      </c>
      <c r="C10" s="264">
        <v>10.57</v>
      </c>
      <c r="D10" s="261"/>
      <c r="E10" s="264">
        <v>19.329999999999998</v>
      </c>
      <c r="F10" s="264">
        <v>16.809999999999999</v>
      </c>
    </row>
    <row r="11" spans="1:6">
      <c r="A11" s="262">
        <v>38</v>
      </c>
      <c r="B11" s="263">
        <v>13.47</v>
      </c>
      <c r="C11" s="264">
        <v>11.71</v>
      </c>
      <c r="D11" s="261"/>
      <c r="E11" s="264">
        <v>21.43</v>
      </c>
      <c r="F11" s="264">
        <v>18.63</v>
      </c>
    </row>
    <row r="12" spans="1:6">
      <c r="A12" s="262">
        <v>42</v>
      </c>
      <c r="B12" s="263">
        <v>14.86</v>
      </c>
      <c r="C12" s="264">
        <v>12.92</v>
      </c>
      <c r="D12" s="261"/>
      <c r="E12" s="264">
        <v>23.62</v>
      </c>
      <c r="F12" s="264">
        <v>20.54</v>
      </c>
    </row>
    <row r="13" spans="1:6">
      <c r="A13" s="262">
        <v>45</v>
      </c>
      <c r="B13" s="263">
        <v>15.93</v>
      </c>
      <c r="C13" s="264">
        <v>13.85</v>
      </c>
      <c r="D13" s="261"/>
      <c r="E13" s="264">
        <v>25.33</v>
      </c>
      <c r="F13" s="264">
        <v>22.03</v>
      </c>
    </row>
    <row r="14" spans="1:6">
      <c r="A14" s="262">
        <v>48</v>
      </c>
      <c r="B14" s="263">
        <v>17.05</v>
      </c>
      <c r="C14" s="264">
        <v>14.82</v>
      </c>
      <c r="D14" s="261"/>
      <c r="E14" s="264">
        <v>27.1</v>
      </c>
      <c r="F14" s="264">
        <v>23.57</v>
      </c>
    </row>
    <row r="15" spans="1:6">
      <c r="A15" s="262">
        <v>57</v>
      </c>
      <c r="B15" s="263">
        <v>20.62</v>
      </c>
      <c r="C15" s="264">
        <v>17.93</v>
      </c>
      <c r="D15" s="261"/>
      <c r="E15" s="264">
        <v>32.799999999999997</v>
      </c>
      <c r="F15" s="264">
        <v>28.52</v>
      </c>
    </row>
    <row r="16" spans="1:6">
      <c r="A16" s="262">
        <v>60</v>
      </c>
      <c r="B16" s="263">
        <v>21.9</v>
      </c>
      <c r="C16" s="264">
        <v>19.04</v>
      </c>
      <c r="D16" s="261"/>
      <c r="E16" s="264">
        <v>34.82</v>
      </c>
      <c r="F16" s="264">
        <v>30.28</v>
      </c>
    </row>
    <row r="17" spans="1:6">
      <c r="A17" s="262">
        <v>76</v>
      </c>
      <c r="B17" s="263">
        <v>29.31</v>
      </c>
      <c r="C17" s="264">
        <v>25.49</v>
      </c>
      <c r="D17" s="261"/>
      <c r="E17" s="264">
        <v>46.59</v>
      </c>
      <c r="F17" s="264">
        <v>40.520000000000003</v>
      </c>
    </row>
    <row r="18" spans="1:6">
      <c r="A18" s="262">
        <v>89</v>
      </c>
      <c r="B18" s="263">
        <v>36.119999999999997</v>
      </c>
      <c r="C18" s="264">
        <v>31.41</v>
      </c>
      <c r="D18" s="261"/>
      <c r="E18" s="264">
        <v>57.43</v>
      </c>
      <c r="F18" s="264">
        <v>49.94</v>
      </c>
    </row>
    <row r="19" spans="1:6">
      <c r="A19" s="262">
        <v>102</v>
      </c>
      <c r="B19" s="263">
        <v>43.66</v>
      </c>
      <c r="C19" s="264">
        <v>37.96</v>
      </c>
      <c r="D19" s="261"/>
      <c r="E19" s="264">
        <v>69.41</v>
      </c>
      <c r="F19" s="264">
        <v>60.35</v>
      </c>
    </row>
    <row r="20" spans="1:6">
      <c r="A20" s="262">
        <v>108</v>
      </c>
      <c r="B20" s="263">
        <v>47.36</v>
      </c>
      <c r="C20" s="264">
        <v>41.18</v>
      </c>
      <c r="D20" s="261"/>
      <c r="E20" s="264">
        <v>75.3</v>
      </c>
      <c r="F20" s="264">
        <v>65.48</v>
      </c>
    </row>
    <row r="21" spans="1:6">
      <c r="A21" s="262">
        <v>114</v>
      </c>
      <c r="B21" s="263">
        <v>51.23</v>
      </c>
      <c r="C21" s="264">
        <v>44.55</v>
      </c>
      <c r="D21" s="261"/>
      <c r="E21" s="264">
        <v>81.45</v>
      </c>
      <c r="F21" s="264">
        <v>70.83</v>
      </c>
    </row>
    <row r="22" spans="1:6">
      <c r="A22" s="262">
        <v>133</v>
      </c>
      <c r="B22" s="263">
        <v>64.459999999999994</v>
      </c>
      <c r="C22" s="264">
        <v>56.05</v>
      </c>
      <c r="D22" s="261"/>
      <c r="E22" s="264">
        <v>102.49</v>
      </c>
      <c r="F22" s="264">
        <v>89.13</v>
      </c>
    </row>
    <row r="23" spans="1:6">
      <c r="A23" s="262">
        <v>140</v>
      </c>
      <c r="B23" s="263">
        <v>69.739999999999995</v>
      </c>
      <c r="C23" s="264">
        <v>60.64</v>
      </c>
      <c r="D23" s="261"/>
      <c r="E23" s="264">
        <v>110.85</v>
      </c>
      <c r="F23" s="264">
        <v>96.39</v>
      </c>
    </row>
    <row r="24" spans="1:6">
      <c r="A24" s="262">
        <v>159</v>
      </c>
      <c r="B24" s="263">
        <v>85.05</v>
      </c>
      <c r="C24" s="264">
        <v>73.95</v>
      </c>
      <c r="D24" s="261"/>
      <c r="E24" s="264">
        <v>135.22</v>
      </c>
      <c r="F24" s="264">
        <v>117.58</v>
      </c>
    </row>
    <row r="25" spans="1:6">
      <c r="A25" s="262">
        <v>168</v>
      </c>
      <c r="B25" s="263">
        <v>92.84</v>
      </c>
      <c r="C25" s="264">
        <v>80.73</v>
      </c>
      <c r="D25" s="261"/>
      <c r="E25" s="264">
        <v>147.59</v>
      </c>
      <c r="F25" s="264">
        <v>128.34</v>
      </c>
    </row>
    <row r="26" spans="1:6">
      <c r="A26" s="262">
        <v>219</v>
      </c>
      <c r="B26" s="263">
        <v>143.38999999999999</v>
      </c>
      <c r="C26" s="264">
        <v>124.69</v>
      </c>
      <c r="D26" s="261"/>
      <c r="E26" s="264">
        <v>227.99</v>
      </c>
      <c r="F26" s="264">
        <v>198.25</v>
      </c>
    </row>
    <row r="27" spans="1:6">
      <c r="A27" s="262">
        <v>276</v>
      </c>
      <c r="B27" s="263">
        <v>212.87</v>
      </c>
      <c r="C27" s="264">
        <v>185.11</v>
      </c>
      <c r="D27" s="261"/>
      <c r="E27" s="264">
        <v>338.44</v>
      </c>
      <c r="F27" s="264">
        <v>294.29000000000002</v>
      </c>
    </row>
    <row r="28" spans="1:6" ht="12" thickBot="1">
      <c r="A28" s="265">
        <v>325</v>
      </c>
      <c r="B28" s="266">
        <v>283.52</v>
      </c>
      <c r="C28" s="267">
        <v>246.54</v>
      </c>
      <c r="D28" s="268"/>
      <c r="E28" s="267">
        <v>450.79</v>
      </c>
      <c r="F28" s="267">
        <v>391.99</v>
      </c>
    </row>
    <row r="29" spans="1:6">
      <c r="A29" s="319" t="s">
        <v>959</v>
      </c>
      <c r="B29" s="311" t="s">
        <v>984</v>
      </c>
      <c r="C29" s="310"/>
      <c r="D29" s="254"/>
      <c r="E29" s="311" t="s">
        <v>995</v>
      </c>
      <c r="F29" s="310"/>
    </row>
    <row r="30" spans="1:6" ht="12" thickBot="1">
      <c r="A30" s="320"/>
      <c r="B30" s="313" t="s">
        <v>960</v>
      </c>
      <c r="C30" s="312"/>
      <c r="D30" s="255"/>
      <c r="E30" s="313" t="s">
        <v>963</v>
      </c>
      <c r="F30" s="312"/>
    </row>
    <row r="31" spans="1:6" ht="12" thickBot="1">
      <c r="A31" s="321"/>
      <c r="B31" s="256" t="s">
        <v>961</v>
      </c>
      <c r="C31" s="257" t="s">
        <v>962</v>
      </c>
      <c r="D31" s="255"/>
      <c r="E31" s="256" t="s">
        <v>961</v>
      </c>
      <c r="F31" s="257" t="s">
        <v>962</v>
      </c>
    </row>
    <row r="32" spans="1:6">
      <c r="A32" s="258">
        <v>18</v>
      </c>
      <c r="B32" s="259">
        <v>13.47</v>
      </c>
      <c r="C32" s="260">
        <v>11.71</v>
      </c>
      <c r="D32" s="261"/>
      <c r="E32" s="259">
        <v>21.43</v>
      </c>
      <c r="F32" s="260">
        <v>18.63</v>
      </c>
    </row>
    <row r="33" spans="1:6">
      <c r="A33" s="262">
        <v>21</v>
      </c>
      <c r="B33" s="263">
        <v>14.51</v>
      </c>
      <c r="C33" s="264">
        <v>12.62</v>
      </c>
      <c r="D33" s="261"/>
      <c r="E33" s="263">
        <v>23.05</v>
      </c>
      <c r="F33" s="264">
        <v>20.04</v>
      </c>
    </row>
    <row r="34" spans="1:6">
      <c r="A34" s="262">
        <v>25</v>
      </c>
      <c r="B34" s="263">
        <v>15.93</v>
      </c>
      <c r="C34" s="264">
        <v>13.85</v>
      </c>
      <c r="D34" s="261"/>
      <c r="E34" s="263">
        <v>25.33</v>
      </c>
      <c r="F34" s="264">
        <v>22.03</v>
      </c>
    </row>
    <row r="35" spans="1:6">
      <c r="A35" s="262">
        <v>27</v>
      </c>
      <c r="B35" s="263">
        <v>16.68</v>
      </c>
      <c r="C35" s="264">
        <v>14.51</v>
      </c>
      <c r="D35" s="261"/>
      <c r="E35" s="263">
        <v>26.52</v>
      </c>
      <c r="F35" s="264">
        <v>23.06</v>
      </c>
    </row>
    <row r="36" spans="1:6">
      <c r="A36" s="262">
        <v>32</v>
      </c>
      <c r="B36" s="263">
        <v>18.600000000000001</v>
      </c>
      <c r="C36" s="264">
        <v>16.170000000000002</v>
      </c>
      <c r="D36" s="261"/>
      <c r="E36" s="263">
        <v>29.57</v>
      </c>
      <c r="F36" s="264">
        <v>25.71</v>
      </c>
    </row>
    <row r="37" spans="1:6">
      <c r="A37" s="262">
        <v>34</v>
      </c>
      <c r="B37" s="263">
        <v>19.399999999999999</v>
      </c>
      <c r="C37" s="264">
        <v>16.87</v>
      </c>
      <c r="D37" s="261"/>
      <c r="E37" s="263">
        <v>30.84</v>
      </c>
      <c r="F37" s="264">
        <v>26.82</v>
      </c>
    </row>
    <row r="38" spans="1:6">
      <c r="A38" s="262">
        <v>38</v>
      </c>
      <c r="B38" s="263">
        <v>21.04</v>
      </c>
      <c r="C38" s="264">
        <v>18.3</v>
      </c>
      <c r="D38" s="261"/>
      <c r="E38" s="263">
        <v>33.47</v>
      </c>
      <c r="F38" s="264">
        <v>29.11</v>
      </c>
    </row>
    <row r="39" spans="1:6">
      <c r="A39" s="262">
        <v>42</v>
      </c>
      <c r="B39" s="263">
        <v>22.78</v>
      </c>
      <c r="C39" s="264">
        <v>19.809999999999999</v>
      </c>
      <c r="D39" s="261"/>
      <c r="E39" s="263">
        <v>36.19</v>
      </c>
      <c r="F39" s="264">
        <v>31.47</v>
      </c>
    </row>
    <row r="40" spans="1:6">
      <c r="A40" s="262">
        <v>45</v>
      </c>
      <c r="B40" s="263">
        <v>24.11</v>
      </c>
      <c r="C40" s="264">
        <v>20.96</v>
      </c>
      <c r="D40" s="261"/>
      <c r="E40" s="263">
        <v>38.33</v>
      </c>
      <c r="F40" s="264">
        <v>33.33</v>
      </c>
    </row>
    <row r="41" spans="1:6">
      <c r="A41" s="262">
        <v>48</v>
      </c>
      <c r="B41" s="263">
        <v>25.48</v>
      </c>
      <c r="C41" s="264">
        <v>22.15</v>
      </c>
      <c r="D41" s="261"/>
      <c r="E41" s="263">
        <v>40.5</v>
      </c>
      <c r="F41" s="264">
        <v>35.22</v>
      </c>
    </row>
    <row r="42" spans="1:6">
      <c r="A42" s="262">
        <v>57</v>
      </c>
      <c r="B42" s="263">
        <v>29.8</v>
      </c>
      <c r="C42" s="264">
        <v>25.92</v>
      </c>
      <c r="D42" s="261"/>
      <c r="E42" s="263">
        <v>47.4</v>
      </c>
      <c r="F42" s="264">
        <v>41.21</v>
      </c>
    </row>
    <row r="43" spans="1:6">
      <c r="A43" s="262">
        <v>60</v>
      </c>
      <c r="B43" s="263">
        <v>31.34</v>
      </c>
      <c r="C43" s="264">
        <v>27.25</v>
      </c>
      <c r="D43" s="261"/>
      <c r="E43" s="263">
        <v>49.81</v>
      </c>
      <c r="F43" s="264">
        <v>43.31</v>
      </c>
    </row>
    <row r="44" spans="1:6">
      <c r="A44" s="262">
        <v>76</v>
      </c>
      <c r="B44" s="263">
        <v>40.1</v>
      </c>
      <c r="C44" s="264">
        <v>34.869999999999997</v>
      </c>
      <c r="D44" s="261"/>
      <c r="E44" s="263">
        <v>63.73</v>
      </c>
      <c r="F44" s="264">
        <v>55.42</v>
      </c>
    </row>
    <row r="45" spans="1:6">
      <c r="A45" s="262">
        <v>89</v>
      </c>
      <c r="B45" s="263">
        <v>48</v>
      </c>
      <c r="C45" s="264">
        <v>41.74</v>
      </c>
      <c r="D45" s="261"/>
      <c r="E45" s="263">
        <v>76.31</v>
      </c>
      <c r="F45" s="264">
        <v>66.349999999999994</v>
      </c>
    </row>
    <row r="46" spans="1:6">
      <c r="A46" s="262">
        <v>102</v>
      </c>
      <c r="B46" s="263">
        <v>56.61</v>
      </c>
      <c r="C46" s="264">
        <v>49.23</v>
      </c>
      <c r="D46" s="261"/>
      <c r="E46" s="263">
        <v>90.01</v>
      </c>
      <c r="F46" s="264">
        <v>78.27</v>
      </c>
    </row>
    <row r="47" spans="1:6">
      <c r="A47" s="262">
        <v>108</v>
      </c>
      <c r="B47" s="263">
        <v>60.83</v>
      </c>
      <c r="C47" s="264">
        <v>52.89</v>
      </c>
      <c r="D47" s="261"/>
      <c r="E47" s="263">
        <v>96.73</v>
      </c>
      <c r="F47" s="264">
        <v>84.11</v>
      </c>
    </row>
    <row r="48" spans="1:6">
      <c r="A48" s="262">
        <v>114</v>
      </c>
      <c r="B48" s="263">
        <v>65.209999999999994</v>
      </c>
      <c r="C48" s="264">
        <v>56.7</v>
      </c>
      <c r="D48" s="261"/>
      <c r="E48" s="263">
        <v>103.66</v>
      </c>
      <c r="F48" s="264">
        <v>90.14</v>
      </c>
    </row>
    <row r="49" spans="1:6">
      <c r="A49" s="262">
        <v>133</v>
      </c>
      <c r="B49" s="263">
        <v>80.05</v>
      </c>
      <c r="C49" s="264">
        <v>69.61</v>
      </c>
      <c r="D49" s="261"/>
      <c r="E49" s="263">
        <v>127.26</v>
      </c>
      <c r="F49" s="264">
        <v>110.66</v>
      </c>
    </row>
    <row r="50" spans="1:6">
      <c r="A50" s="262">
        <v>140</v>
      </c>
      <c r="B50" s="263">
        <v>85.89</v>
      </c>
      <c r="C50" s="264">
        <v>74.680000000000007</v>
      </c>
      <c r="D50" s="261"/>
      <c r="E50" s="263">
        <v>136.57</v>
      </c>
      <c r="F50" s="264">
        <v>118.76</v>
      </c>
    </row>
    <row r="51" spans="1:6">
      <c r="A51" s="262">
        <v>159</v>
      </c>
      <c r="B51" s="263">
        <v>102.81</v>
      </c>
      <c r="C51" s="264">
        <v>89.4</v>
      </c>
      <c r="D51" s="261"/>
      <c r="E51" s="263">
        <v>163.47</v>
      </c>
      <c r="F51" s="264">
        <v>142.15</v>
      </c>
    </row>
    <row r="52" spans="1:6">
      <c r="A52" s="262">
        <v>168</v>
      </c>
      <c r="B52" s="263">
        <v>111.36</v>
      </c>
      <c r="C52" s="264">
        <v>96.84</v>
      </c>
      <c r="D52" s="261"/>
      <c r="E52" s="263">
        <v>177.05</v>
      </c>
      <c r="F52" s="264">
        <v>153.94999999999999</v>
      </c>
    </row>
    <row r="53" spans="1:6">
      <c r="A53" s="262">
        <v>219</v>
      </c>
      <c r="B53" s="263">
        <v>166.23</v>
      </c>
      <c r="C53" s="264">
        <v>144.54</v>
      </c>
      <c r="D53" s="261"/>
      <c r="E53" s="263">
        <v>264.27</v>
      </c>
      <c r="F53" s="264">
        <v>229.8</v>
      </c>
    </row>
    <row r="54" spans="1:6">
      <c r="A54" s="262">
        <v>276</v>
      </c>
      <c r="B54" s="263">
        <v>240.49</v>
      </c>
      <c r="C54" s="264">
        <v>209.12</v>
      </c>
      <c r="D54" s="261"/>
      <c r="E54" s="263">
        <v>382.35</v>
      </c>
      <c r="F54" s="264">
        <v>332.48</v>
      </c>
    </row>
    <row r="55" spans="1:6" ht="12" thickBot="1">
      <c r="A55" s="265">
        <v>325</v>
      </c>
      <c r="B55" s="266">
        <v>315.27999999999997</v>
      </c>
      <c r="C55" s="267">
        <v>274.14999999999998</v>
      </c>
      <c r="D55" s="268"/>
      <c r="E55" s="266">
        <v>501.25</v>
      </c>
      <c r="F55" s="267">
        <v>435.87</v>
      </c>
    </row>
    <row r="56" spans="1:6">
      <c r="A56" s="319" t="s">
        <v>959</v>
      </c>
      <c r="B56" s="311" t="s">
        <v>985</v>
      </c>
      <c r="C56" s="310"/>
      <c r="D56" s="254"/>
      <c r="E56" s="310" t="s">
        <v>994</v>
      </c>
      <c r="F56" s="310"/>
    </row>
    <row r="57" spans="1:6" ht="12" thickBot="1">
      <c r="A57" s="320"/>
      <c r="B57" s="313" t="s">
        <v>960</v>
      </c>
      <c r="C57" s="312"/>
      <c r="D57" s="255"/>
      <c r="E57" s="312" t="s">
        <v>963</v>
      </c>
      <c r="F57" s="312"/>
    </row>
    <row r="58" spans="1:6" ht="12" thickBot="1">
      <c r="A58" s="321"/>
      <c r="B58" s="256" t="s">
        <v>961</v>
      </c>
      <c r="C58" s="257" t="s">
        <v>962</v>
      </c>
      <c r="D58" s="255"/>
      <c r="E58" s="257" t="s">
        <v>961</v>
      </c>
      <c r="F58" s="257" t="s">
        <v>962</v>
      </c>
    </row>
    <row r="59" spans="1:6">
      <c r="A59" s="258">
        <v>18</v>
      </c>
      <c r="B59" s="259">
        <v>21.04</v>
      </c>
      <c r="C59" s="260">
        <v>18.3</v>
      </c>
      <c r="D59" s="261"/>
      <c r="E59" s="260">
        <v>33.47</v>
      </c>
      <c r="F59" s="260">
        <v>29.11</v>
      </c>
    </row>
    <row r="60" spans="1:6">
      <c r="A60" s="262">
        <v>21</v>
      </c>
      <c r="B60" s="263">
        <v>22.34</v>
      </c>
      <c r="C60" s="264">
        <v>19.420000000000002</v>
      </c>
      <c r="D60" s="261"/>
      <c r="E60" s="264">
        <v>35.5</v>
      </c>
      <c r="F60" s="264">
        <v>30.87</v>
      </c>
    </row>
    <row r="61" spans="1:6">
      <c r="A61" s="262">
        <v>25</v>
      </c>
      <c r="B61" s="263">
        <v>24.11</v>
      </c>
      <c r="C61" s="264">
        <v>20.96</v>
      </c>
      <c r="D61" s="261"/>
      <c r="E61" s="264">
        <v>38.33</v>
      </c>
      <c r="F61" s="264">
        <v>33.33</v>
      </c>
    </row>
    <row r="62" spans="1:6">
      <c r="A62" s="262">
        <v>27</v>
      </c>
      <c r="B62" s="263">
        <v>25</v>
      </c>
      <c r="C62" s="264">
        <v>21.74</v>
      </c>
      <c r="D62" s="261"/>
      <c r="E62" s="264">
        <v>39.770000000000003</v>
      </c>
      <c r="F62" s="264">
        <v>34.58</v>
      </c>
    </row>
    <row r="63" spans="1:6">
      <c r="A63" s="262">
        <v>32</v>
      </c>
      <c r="B63" s="263">
        <v>27.36</v>
      </c>
      <c r="C63" s="264">
        <v>23.79</v>
      </c>
      <c r="D63" s="261"/>
      <c r="E63" s="264">
        <v>43.49</v>
      </c>
      <c r="F63" s="264">
        <v>37.82</v>
      </c>
    </row>
    <row r="64" spans="1:6">
      <c r="A64" s="262">
        <v>34</v>
      </c>
      <c r="B64" s="263">
        <v>28.32</v>
      </c>
      <c r="C64" s="264">
        <v>24.63</v>
      </c>
      <c r="D64" s="261"/>
      <c r="E64" s="264">
        <v>45.04</v>
      </c>
      <c r="F64" s="264">
        <v>39.17</v>
      </c>
    </row>
    <row r="65" spans="1:6">
      <c r="A65" s="262">
        <v>38</v>
      </c>
      <c r="B65" s="263">
        <v>30.31</v>
      </c>
      <c r="C65" s="264">
        <v>26.36</v>
      </c>
      <c r="D65" s="261"/>
      <c r="E65" s="264">
        <v>48.2</v>
      </c>
      <c r="F65" s="264">
        <v>41.91</v>
      </c>
    </row>
    <row r="66" spans="1:6">
      <c r="A66" s="262">
        <v>42</v>
      </c>
      <c r="B66" s="263">
        <v>32.36</v>
      </c>
      <c r="C66" s="264">
        <v>28.14</v>
      </c>
      <c r="D66" s="261"/>
      <c r="E66" s="264">
        <v>51.47</v>
      </c>
      <c r="F66" s="264">
        <v>44.75</v>
      </c>
    </row>
    <row r="67" spans="1:6">
      <c r="A67" s="262">
        <v>45</v>
      </c>
      <c r="B67" s="263">
        <v>33.950000000000003</v>
      </c>
      <c r="C67" s="264">
        <v>29.52</v>
      </c>
      <c r="D67" s="261"/>
      <c r="E67" s="264">
        <v>53.98</v>
      </c>
      <c r="F67" s="264">
        <v>46.94</v>
      </c>
    </row>
    <row r="68" spans="1:6">
      <c r="A68" s="262">
        <v>48</v>
      </c>
      <c r="B68" s="263">
        <v>35.57</v>
      </c>
      <c r="C68" s="264">
        <v>30.93</v>
      </c>
      <c r="D68" s="261"/>
      <c r="E68" s="264">
        <v>56.56</v>
      </c>
      <c r="F68" s="264">
        <v>49.18</v>
      </c>
    </row>
    <row r="69" spans="1:6">
      <c r="A69" s="262">
        <v>57</v>
      </c>
      <c r="B69" s="263">
        <v>40.68</v>
      </c>
      <c r="C69" s="264">
        <v>35.369999999999997</v>
      </c>
      <c r="D69" s="261"/>
      <c r="E69" s="264">
        <v>64.66</v>
      </c>
      <c r="F69" s="264">
        <v>56.23</v>
      </c>
    </row>
    <row r="70" spans="1:6">
      <c r="A70" s="262">
        <v>60</v>
      </c>
      <c r="B70" s="263">
        <v>42.45</v>
      </c>
      <c r="C70" s="264">
        <v>36.909999999999997</v>
      </c>
      <c r="D70" s="261"/>
      <c r="E70" s="264">
        <v>67.489999999999995</v>
      </c>
      <c r="F70" s="264">
        <v>58.69</v>
      </c>
    </row>
    <row r="71" spans="1:6">
      <c r="A71" s="262">
        <v>76</v>
      </c>
      <c r="B71" s="263">
        <v>52.54</v>
      </c>
      <c r="C71" s="264">
        <v>45.69</v>
      </c>
      <c r="D71" s="261"/>
      <c r="E71" s="264">
        <v>83.55</v>
      </c>
      <c r="F71" s="264">
        <v>72.650000000000006</v>
      </c>
    </row>
    <row r="72" spans="1:6">
      <c r="A72" s="262">
        <v>89</v>
      </c>
      <c r="B72" s="263">
        <v>61.56</v>
      </c>
      <c r="C72" s="264">
        <v>53.53</v>
      </c>
      <c r="D72" s="261"/>
      <c r="E72" s="264">
        <v>97.86</v>
      </c>
      <c r="F72" s="264">
        <v>85.09</v>
      </c>
    </row>
    <row r="73" spans="1:6">
      <c r="A73" s="262">
        <v>102</v>
      </c>
      <c r="B73" s="263">
        <v>71.27</v>
      </c>
      <c r="C73" s="264">
        <v>61.97</v>
      </c>
      <c r="D73" s="261"/>
      <c r="E73" s="264">
        <v>113.32</v>
      </c>
      <c r="F73" s="264">
        <v>98.54</v>
      </c>
    </row>
    <row r="74" spans="1:6">
      <c r="A74" s="262">
        <v>108</v>
      </c>
      <c r="B74" s="263">
        <v>76</v>
      </c>
      <c r="C74" s="264">
        <v>66.08</v>
      </c>
      <c r="D74" s="261"/>
      <c r="E74" s="264">
        <v>120.82</v>
      </c>
      <c r="F74" s="264">
        <v>105.06</v>
      </c>
    </row>
    <row r="75" spans="1:6">
      <c r="A75" s="262">
        <v>114</v>
      </c>
      <c r="B75" s="263">
        <v>80.87</v>
      </c>
      <c r="C75" s="264">
        <v>70.319999999999993</v>
      </c>
      <c r="D75" s="261"/>
      <c r="E75" s="264">
        <v>128.57</v>
      </c>
      <c r="F75" s="264">
        <v>111.8</v>
      </c>
    </row>
    <row r="76" spans="1:6">
      <c r="A76" s="262">
        <v>133</v>
      </c>
      <c r="B76" s="263">
        <v>97.31</v>
      </c>
      <c r="C76" s="264">
        <v>84.62</v>
      </c>
      <c r="D76" s="261"/>
      <c r="E76" s="264">
        <v>154.71</v>
      </c>
      <c r="F76" s="264">
        <v>134.53</v>
      </c>
    </row>
    <row r="77" spans="1:6">
      <c r="A77" s="262">
        <v>140</v>
      </c>
      <c r="B77" s="263">
        <v>103.75</v>
      </c>
      <c r="C77" s="264">
        <v>90.22</v>
      </c>
      <c r="D77" s="261"/>
      <c r="E77" s="264">
        <v>164.95</v>
      </c>
      <c r="F77" s="264">
        <v>143.43</v>
      </c>
    </row>
    <row r="78" spans="1:6">
      <c r="A78" s="262">
        <v>159</v>
      </c>
      <c r="B78" s="263">
        <v>122.1</v>
      </c>
      <c r="C78" s="264">
        <v>106.17</v>
      </c>
      <c r="D78" s="261"/>
      <c r="E78" s="264">
        <v>194.39</v>
      </c>
      <c r="F78" s="264">
        <v>169.03</v>
      </c>
    </row>
    <row r="79" spans="1:6">
      <c r="A79" s="262">
        <v>168</v>
      </c>
      <c r="B79" s="263">
        <v>131.57</v>
      </c>
      <c r="C79" s="264">
        <v>114.41</v>
      </c>
      <c r="D79" s="261"/>
      <c r="E79" s="264">
        <v>209.17</v>
      </c>
      <c r="F79" s="264">
        <v>181.89</v>
      </c>
    </row>
    <row r="80" spans="1:6">
      <c r="A80" s="262">
        <v>219</v>
      </c>
      <c r="B80" s="263">
        <v>190.72</v>
      </c>
      <c r="C80" s="264">
        <v>165.84</v>
      </c>
      <c r="D80" s="261"/>
      <c r="E80" s="264">
        <v>303.23</v>
      </c>
      <c r="F80" s="264">
        <v>263.68</v>
      </c>
    </row>
    <row r="81" spans="1:6">
      <c r="A81" s="262">
        <v>276</v>
      </c>
      <c r="B81" s="263">
        <v>269.8</v>
      </c>
      <c r="C81" s="264">
        <v>234.61</v>
      </c>
      <c r="D81" s="261"/>
      <c r="E81" s="264">
        <v>428.94</v>
      </c>
      <c r="F81" s="264">
        <v>372.99</v>
      </c>
    </row>
    <row r="82" spans="1:6" ht="12" thickBot="1">
      <c r="A82" s="265">
        <v>325</v>
      </c>
      <c r="B82" s="266">
        <v>348.69</v>
      </c>
      <c r="C82" s="267">
        <v>303.20999999999998</v>
      </c>
      <c r="D82" s="268"/>
      <c r="E82" s="267">
        <v>554.4</v>
      </c>
      <c r="F82" s="267">
        <v>482.08</v>
      </c>
    </row>
    <row r="83" spans="1:6">
      <c r="A83" s="319" t="s">
        <v>959</v>
      </c>
      <c r="B83" s="311" t="s">
        <v>986</v>
      </c>
      <c r="C83" s="310"/>
      <c r="D83" s="254"/>
      <c r="E83" s="311" t="s">
        <v>993</v>
      </c>
      <c r="F83" s="310"/>
    </row>
    <row r="84" spans="1:6" ht="12" thickBot="1">
      <c r="A84" s="320"/>
      <c r="B84" s="313" t="s">
        <v>960</v>
      </c>
      <c r="C84" s="312"/>
      <c r="D84" s="255"/>
      <c r="E84" s="313" t="s">
        <v>963</v>
      </c>
      <c r="F84" s="312"/>
    </row>
    <row r="85" spans="1:6" ht="12" thickBot="1">
      <c r="A85" s="321"/>
      <c r="B85" s="256" t="s">
        <v>961</v>
      </c>
      <c r="C85" s="257" t="s">
        <v>962</v>
      </c>
      <c r="D85" s="255"/>
      <c r="E85" s="256" t="s">
        <v>961</v>
      </c>
      <c r="F85" s="257" t="s">
        <v>962</v>
      </c>
    </row>
    <row r="86" spans="1:6">
      <c r="A86" s="258">
        <v>18</v>
      </c>
      <c r="B86" s="259">
        <v>30.31</v>
      </c>
      <c r="C86" s="260">
        <v>26.36</v>
      </c>
      <c r="D86" s="261"/>
      <c r="E86" s="259">
        <v>48.2</v>
      </c>
      <c r="F86" s="260">
        <v>41.91</v>
      </c>
    </row>
    <row r="87" spans="1:6">
      <c r="A87" s="262">
        <v>21</v>
      </c>
      <c r="B87" s="263">
        <v>31.85</v>
      </c>
      <c r="C87" s="264">
        <v>27.69</v>
      </c>
      <c r="D87" s="261"/>
      <c r="E87" s="263">
        <v>50.63</v>
      </c>
      <c r="F87" s="264">
        <v>44.02</v>
      </c>
    </row>
    <row r="88" spans="1:6">
      <c r="A88" s="262">
        <v>25</v>
      </c>
      <c r="B88" s="263">
        <v>33.950000000000003</v>
      </c>
      <c r="C88" s="264">
        <v>29.52</v>
      </c>
      <c r="D88" s="261"/>
      <c r="E88" s="263">
        <v>53.98</v>
      </c>
      <c r="F88" s="264">
        <v>46.94</v>
      </c>
    </row>
    <row r="89" spans="1:6">
      <c r="A89" s="262">
        <v>27</v>
      </c>
      <c r="B89" s="263">
        <v>35.020000000000003</v>
      </c>
      <c r="C89" s="264">
        <v>30.45</v>
      </c>
      <c r="D89" s="261"/>
      <c r="E89" s="263">
        <v>55.7</v>
      </c>
      <c r="F89" s="264">
        <v>48.44</v>
      </c>
    </row>
    <row r="90" spans="1:6">
      <c r="A90" s="262">
        <v>32</v>
      </c>
      <c r="B90" s="263">
        <v>37.799999999999997</v>
      </c>
      <c r="C90" s="264">
        <v>32.869999999999997</v>
      </c>
      <c r="D90" s="261"/>
      <c r="E90" s="263">
        <v>60.1</v>
      </c>
      <c r="F90" s="264">
        <v>52.26</v>
      </c>
    </row>
    <row r="91" spans="1:6">
      <c r="A91" s="262">
        <v>34</v>
      </c>
      <c r="B91" s="263">
        <v>38.93</v>
      </c>
      <c r="C91" s="264">
        <v>33.85</v>
      </c>
      <c r="D91" s="261"/>
      <c r="E91" s="263">
        <v>61.91</v>
      </c>
      <c r="F91" s="264">
        <v>53.83</v>
      </c>
    </row>
    <row r="92" spans="1:6">
      <c r="A92" s="262">
        <v>38</v>
      </c>
      <c r="B92" s="263">
        <v>41.26</v>
      </c>
      <c r="C92" s="264">
        <v>35.880000000000003</v>
      </c>
      <c r="D92" s="261"/>
      <c r="E92" s="263">
        <v>65.59</v>
      </c>
      <c r="F92" s="264">
        <v>57.04</v>
      </c>
    </row>
    <row r="93" spans="1:6">
      <c r="A93" s="262">
        <v>42</v>
      </c>
      <c r="B93" s="263">
        <v>43.66</v>
      </c>
      <c r="C93" s="264">
        <v>37.96</v>
      </c>
      <c r="D93" s="261"/>
      <c r="E93" s="263">
        <v>69.41</v>
      </c>
      <c r="F93" s="264">
        <v>60.35</v>
      </c>
    </row>
    <row r="94" spans="1:6">
      <c r="A94" s="262">
        <v>45</v>
      </c>
      <c r="B94" s="263">
        <v>45.48</v>
      </c>
      <c r="C94" s="264">
        <v>39.549999999999997</v>
      </c>
      <c r="D94" s="261"/>
      <c r="E94" s="263">
        <v>72.33</v>
      </c>
      <c r="F94" s="264">
        <v>62.89</v>
      </c>
    </row>
    <row r="95" spans="1:6">
      <c r="A95" s="262">
        <v>48</v>
      </c>
      <c r="B95" s="263">
        <v>47.36</v>
      </c>
      <c r="C95" s="264">
        <v>41.18</v>
      </c>
      <c r="D95" s="261"/>
      <c r="E95" s="263">
        <v>75.3</v>
      </c>
      <c r="F95" s="264">
        <v>65.48</v>
      </c>
    </row>
    <row r="96" spans="1:6">
      <c r="A96" s="262">
        <v>57</v>
      </c>
      <c r="B96" s="263">
        <v>53.22</v>
      </c>
      <c r="C96" s="264">
        <v>46.28</v>
      </c>
      <c r="D96" s="261"/>
      <c r="E96" s="263">
        <v>84.61</v>
      </c>
      <c r="F96" s="264">
        <v>73.569999999999993</v>
      </c>
    </row>
    <row r="97" spans="1:6">
      <c r="A97" s="262">
        <v>60</v>
      </c>
      <c r="B97" s="263">
        <v>55.24</v>
      </c>
      <c r="C97" s="264">
        <v>48.04</v>
      </c>
      <c r="D97" s="261"/>
      <c r="E97" s="263">
        <v>87.84</v>
      </c>
      <c r="F97" s="264">
        <v>76.38</v>
      </c>
    </row>
    <row r="98" spans="1:6">
      <c r="A98" s="262">
        <v>76</v>
      </c>
      <c r="B98" s="263">
        <v>66.69</v>
      </c>
      <c r="C98" s="264">
        <v>57.99</v>
      </c>
      <c r="D98" s="261"/>
      <c r="E98" s="263">
        <v>106.04</v>
      </c>
      <c r="F98" s="264">
        <v>92.2</v>
      </c>
    </row>
    <row r="99" spans="1:6">
      <c r="A99" s="262">
        <v>89</v>
      </c>
      <c r="B99" s="263">
        <v>76.8</v>
      </c>
      <c r="C99" s="264">
        <v>66.78</v>
      </c>
      <c r="D99" s="261"/>
      <c r="E99" s="263">
        <v>122.1</v>
      </c>
      <c r="F99" s="264">
        <v>106.17</v>
      </c>
    </row>
    <row r="100" spans="1:6">
      <c r="A100" s="262">
        <v>102</v>
      </c>
      <c r="B100" s="263">
        <v>87.6</v>
      </c>
      <c r="C100" s="264">
        <v>76.180000000000007</v>
      </c>
      <c r="D100" s="261"/>
      <c r="E100" s="263">
        <v>139.29</v>
      </c>
      <c r="F100" s="264">
        <v>121.12</v>
      </c>
    </row>
    <row r="101" spans="1:6">
      <c r="A101" s="262">
        <v>108</v>
      </c>
      <c r="B101" s="263">
        <v>92.84</v>
      </c>
      <c r="C101" s="264">
        <v>80.73</v>
      </c>
      <c r="D101" s="261"/>
      <c r="E101" s="263">
        <v>147.59</v>
      </c>
      <c r="F101" s="264">
        <v>128.34</v>
      </c>
    </row>
    <row r="102" spans="1:6">
      <c r="A102" s="262">
        <v>114</v>
      </c>
      <c r="B102" s="263">
        <v>98.21</v>
      </c>
      <c r="C102" s="264">
        <v>85.4</v>
      </c>
      <c r="D102" s="261"/>
      <c r="E102" s="263">
        <v>156.15</v>
      </c>
      <c r="F102" s="264">
        <v>135.78</v>
      </c>
    </row>
    <row r="103" spans="1:6">
      <c r="A103" s="262">
        <v>133</v>
      </c>
      <c r="B103" s="263">
        <v>116.26</v>
      </c>
      <c r="C103" s="264">
        <v>101.09</v>
      </c>
      <c r="D103" s="261"/>
      <c r="E103" s="263">
        <v>184.82</v>
      </c>
      <c r="F103" s="264">
        <v>160.72</v>
      </c>
    </row>
    <row r="104" spans="1:6">
      <c r="A104" s="262">
        <v>140</v>
      </c>
      <c r="B104" s="263">
        <v>123.28</v>
      </c>
      <c r="C104" s="264">
        <v>107.2</v>
      </c>
      <c r="D104" s="261"/>
      <c r="E104" s="263">
        <v>196.01</v>
      </c>
      <c r="F104" s="264">
        <v>170.44</v>
      </c>
    </row>
    <row r="105" spans="1:6">
      <c r="A105" s="262">
        <v>159</v>
      </c>
      <c r="B105" s="263">
        <v>143.38999999999999</v>
      </c>
      <c r="C105" s="264">
        <v>124.69</v>
      </c>
      <c r="D105" s="261"/>
      <c r="E105" s="263">
        <v>227.99</v>
      </c>
      <c r="F105" s="264">
        <v>198.25</v>
      </c>
    </row>
    <row r="106" spans="1:6">
      <c r="A106" s="262">
        <v>168</v>
      </c>
      <c r="B106" s="263">
        <v>153.44999999999999</v>
      </c>
      <c r="C106" s="264">
        <v>133.43</v>
      </c>
      <c r="D106" s="261"/>
      <c r="E106" s="263">
        <v>243.99</v>
      </c>
      <c r="F106" s="264">
        <v>212.17</v>
      </c>
    </row>
    <row r="107" spans="1:6">
      <c r="A107" s="262">
        <v>219</v>
      </c>
      <c r="B107" s="263">
        <v>216.91</v>
      </c>
      <c r="C107" s="264">
        <v>188.61</v>
      </c>
      <c r="D107" s="261"/>
      <c r="E107" s="263">
        <v>344.86</v>
      </c>
      <c r="F107" s="264">
        <v>299.88</v>
      </c>
    </row>
    <row r="108" spans="1:6">
      <c r="A108" s="262">
        <v>276</v>
      </c>
      <c r="B108" s="263">
        <v>300.79000000000002</v>
      </c>
      <c r="C108" s="264">
        <v>261.55</v>
      </c>
      <c r="D108" s="261"/>
      <c r="E108" s="263">
        <v>478.2</v>
      </c>
      <c r="F108" s="264">
        <v>415.83</v>
      </c>
    </row>
    <row r="109" spans="1:6" ht="12" thickBot="1">
      <c r="A109" s="265">
        <v>325</v>
      </c>
      <c r="B109" s="266">
        <v>383.81</v>
      </c>
      <c r="C109" s="267">
        <v>333.75</v>
      </c>
      <c r="D109" s="268"/>
      <c r="E109" s="266">
        <v>610.22</v>
      </c>
      <c r="F109" s="267">
        <v>530.63</v>
      </c>
    </row>
    <row r="110" spans="1:6">
      <c r="A110" s="319" t="s">
        <v>959</v>
      </c>
      <c r="B110" s="310" t="s">
        <v>987</v>
      </c>
      <c r="C110" s="310"/>
      <c r="D110" s="254"/>
      <c r="E110" s="311" t="s">
        <v>992</v>
      </c>
      <c r="F110" s="310"/>
    </row>
    <row r="111" spans="1:6" ht="12" thickBot="1">
      <c r="A111" s="320"/>
      <c r="B111" s="312" t="s">
        <v>960</v>
      </c>
      <c r="C111" s="312"/>
      <c r="D111" s="255"/>
      <c r="E111" s="313" t="s">
        <v>963</v>
      </c>
      <c r="F111" s="312"/>
    </row>
    <row r="112" spans="1:6" ht="12" thickBot="1">
      <c r="A112" s="321"/>
      <c r="B112" s="257" t="s">
        <v>961</v>
      </c>
      <c r="C112" s="257" t="s">
        <v>962</v>
      </c>
      <c r="D112" s="255"/>
      <c r="E112" s="256" t="s">
        <v>961</v>
      </c>
      <c r="F112" s="257" t="s">
        <v>962</v>
      </c>
    </row>
    <row r="113" spans="1:6">
      <c r="A113" s="258">
        <v>18</v>
      </c>
      <c r="B113" s="260">
        <v>41.26</v>
      </c>
      <c r="C113" s="260">
        <v>35.880000000000003</v>
      </c>
      <c r="D113" s="261"/>
      <c r="E113" s="259">
        <v>65.59</v>
      </c>
      <c r="F113" s="260">
        <v>57.04</v>
      </c>
    </row>
    <row r="114" spans="1:6">
      <c r="A114" s="262">
        <v>21</v>
      </c>
      <c r="B114" s="264">
        <v>43.05</v>
      </c>
      <c r="C114" s="264">
        <v>37.44</v>
      </c>
      <c r="D114" s="261"/>
      <c r="E114" s="263">
        <v>68.44</v>
      </c>
      <c r="F114" s="264">
        <v>59.51</v>
      </c>
    </row>
    <row r="115" spans="1:6">
      <c r="A115" s="262">
        <v>25</v>
      </c>
      <c r="B115" s="264">
        <v>45.48</v>
      </c>
      <c r="C115" s="264">
        <v>39.549999999999997</v>
      </c>
      <c r="D115" s="261"/>
      <c r="E115" s="263">
        <v>72.33</v>
      </c>
      <c r="F115" s="264">
        <v>62.89</v>
      </c>
    </row>
    <row r="116" spans="1:6">
      <c r="A116" s="262">
        <v>27</v>
      </c>
      <c r="B116" s="264">
        <v>46.74</v>
      </c>
      <c r="C116" s="264">
        <v>40.64</v>
      </c>
      <c r="D116" s="261"/>
      <c r="E116" s="263">
        <v>74.3</v>
      </c>
      <c r="F116" s="264">
        <v>64.61</v>
      </c>
    </row>
    <row r="117" spans="1:6">
      <c r="A117" s="262">
        <v>32</v>
      </c>
      <c r="B117" s="264">
        <v>49.92</v>
      </c>
      <c r="C117" s="264">
        <v>43.4</v>
      </c>
      <c r="D117" s="261"/>
      <c r="E117" s="263">
        <v>79.37</v>
      </c>
      <c r="F117" s="264">
        <v>69.02</v>
      </c>
    </row>
    <row r="118" spans="1:6">
      <c r="A118" s="262">
        <v>34</v>
      </c>
      <c r="B118" s="264">
        <v>51.23</v>
      </c>
      <c r="C118" s="264">
        <v>44.55</v>
      </c>
      <c r="D118" s="261"/>
      <c r="E118" s="263">
        <v>81.45</v>
      </c>
      <c r="F118" s="264">
        <v>70.83</v>
      </c>
    </row>
    <row r="119" spans="1:6">
      <c r="A119" s="262">
        <v>38</v>
      </c>
      <c r="B119" s="264">
        <v>53.89</v>
      </c>
      <c r="C119" s="264">
        <v>46.86</v>
      </c>
      <c r="D119" s="261"/>
      <c r="E119" s="263">
        <v>85.69</v>
      </c>
      <c r="F119" s="264">
        <v>74.510000000000005</v>
      </c>
    </row>
    <row r="120" spans="1:6">
      <c r="A120" s="262">
        <v>42</v>
      </c>
      <c r="B120" s="264">
        <v>56.61</v>
      </c>
      <c r="C120" s="264">
        <v>49.23</v>
      </c>
      <c r="D120" s="261"/>
      <c r="E120" s="263">
        <v>90.01</v>
      </c>
      <c r="F120" s="264">
        <v>78.27</v>
      </c>
    </row>
    <row r="121" spans="1:6">
      <c r="A121" s="262">
        <v>45</v>
      </c>
      <c r="B121" s="264">
        <v>58.71</v>
      </c>
      <c r="C121" s="264">
        <v>51.05</v>
      </c>
      <c r="D121" s="261"/>
      <c r="E121" s="263">
        <v>93.33</v>
      </c>
      <c r="F121" s="264">
        <v>81.16</v>
      </c>
    </row>
    <row r="122" spans="1:6">
      <c r="A122" s="262">
        <v>48</v>
      </c>
      <c r="B122" s="264">
        <v>60.83</v>
      </c>
      <c r="C122" s="264">
        <v>52.89</v>
      </c>
      <c r="D122" s="261"/>
      <c r="E122" s="263">
        <v>96.73</v>
      </c>
      <c r="F122" s="264">
        <v>84.11</v>
      </c>
    </row>
    <row r="123" spans="1:6">
      <c r="A123" s="262">
        <v>57</v>
      </c>
      <c r="B123" s="264">
        <v>67.45</v>
      </c>
      <c r="C123" s="264">
        <v>58.66</v>
      </c>
      <c r="D123" s="261"/>
      <c r="E123" s="263">
        <v>107.24</v>
      </c>
      <c r="F123" s="264">
        <v>93.25</v>
      </c>
    </row>
    <row r="124" spans="1:6">
      <c r="A124" s="262">
        <v>60</v>
      </c>
      <c r="B124" s="264">
        <v>69.739999999999995</v>
      </c>
      <c r="C124" s="264">
        <v>60.64</v>
      </c>
      <c r="D124" s="261"/>
      <c r="E124" s="263">
        <v>110.85</v>
      </c>
      <c r="F124" s="264">
        <v>96.39</v>
      </c>
    </row>
    <row r="125" spans="1:6">
      <c r="A125" s="262">
        <v>76</v>
      </c>
      <c r="B125" s="264">
        <v>82.53</v>
      </c>
      <c r="C125" s="264">
        <v>71.760000000000005</v>
      </c>
      <c r="D125" s="261"/>
      <c r="E125" s="263">
        <v>131.19999999999999</v>
      </c>
      <c r="F125" s="264">
        <v>114.09</v>
      </c>
    </row>
    <row r="126" spans="1:6">
      <c r="A126" s="262">
        <v>89</v>
      </c>
      <c r="B126" s="264">
        <v>93.72</v>
      </c>
      <c r="C126" s="264">
        <v>81.489999999999995</v>
      </c>
      <c r="D126" s="261"/>
      <c r="E126" s="263">
        <v>149</v>
      </c>
      <c r="F126" s="264">
        <v>129.56</v>
      </c>
    </row>
    <row r="127" spans="1:6">
      <c r="A127" s="262">
        <v>102</v>
      </c>
      <c r="B127" s="264">
        <v>105.62</v>
      </c>
      <c r="C127" s="264">
        <v>91.84</v>
      </c>
      <c r="D127" s="261"/>
      <c r="E127" s="263">
        <v>167.92</v>
      </c>
      <c r="F127" s="264">
        <v>146.02000000000001</v>
      </c>
    </row>
    <row r="128" spans="1:6">
      <c r="A128" s="262">
        <v>108</v>
      </c>
      <c r="B128" s="264">
        <v>111.36</v>
      </c>
      <c r="C128" s="264">
        <v>96.84</v>
      </c>
      <c r="D128" s="261"/>
      <c r="E128" s="263">
        <v>177.05</v>
      </c>
      <c r="F128" s="264">
        <v>153.94999999999999</v>
      </c>
    </row>
    <row r="129" spans="1:6">
      <c r="A129" s="262">
        <v>114</v>
      </c>
      <c r="B129" s="264">
        <v>117.24</v>
      </c>
      <c r="C129" s="264">
        <v>101.95</v>
      </c>
      <c r="D129" s="261"/>
      <c r="E129" s="263">
        <v>186.41</v>
      </c>
      <c r="F129" s="264">
        <v>162.1</v>
      </c>
    </row>
    <row r="130" spans="1:6">
      <c r="A130" s="262">
        <v>133</v>
      </c>
      <c r="B130" s="264">
        <v>136.88</v>
      </c>
      <c r="C130" s="264">
        <v>119.03</v>
      </c>
      <c r="D130" s="261"/>
      <c r="E130" s="263">
        <v>217.62</v>
      </c>
      <c r="F130" s="264">
        <v>189.23</v>
      </c>
    </row>
    <row r="131" spans="1:6">
      <c r="A131" s="262">
        <v>140</v>
      </c>
      <c r="B131" s="264">
        <v>144.51</v>
      </c>
      <c r="C131" s="264">
        <v>125.66</v>
      </c>
      <c r="D131" s="261"/>
      <c r="E131" s="263">
        <v>229.74</v>
      </c>
      <c r="F131" s="264">
        <v>199.77</v>
      </c>
    </row>
    <row r="132" spans="1:6">
      <c r="A132" s="262">
        <v>159</v>
      </c>
      <c r="B132" s="264">
        <v>166.23</v>
      </c>
      <c r="C132" s="264">
        <v>144.54</v>
      </c>
      <c r="D132" s="261"/>
      <c r="E132" s="263">
        <v>264.27</v>
      </c>
      <c r="F132" s="264">
        <v>229.8</v>
      </c>
    </row>
    <row r="133" spans="1:6">
      <c r="A133" s="262">
        <v>168</v>
      </c>
      <c r="B133" s="264">
        <v>177.03</v>
      </c>
      <c r="C133" s="264">
        <v>153.94</v>
      </c>
      <c r="D133" s="261"/>
      <c r="E133" s="263">
        <v>281.45999999999998</v>
      </c>
      <c r="F133" s="264">
        <v>244.75</v>
      </c>
    </row>
    <row r="134" spans="1:6">
      <c r="A134" s="262">
        <v>219</v>
      </c>
      <c r="B134" s="264">
        <v>244.78</v>
      </c>
      <c r="C134" s="264">
        <v>212.85</v>
      </c>
      <c r="D134" s="261"/>
      <c r="E134" s="263">
        <v>389.17</v>
      </c>
      <c r="F134" s="264">
        <v>338.41</v>
      </c>
    </row>
    <row r="135" spans="1:6">
      <c r="A135" s="262">
        <v>276</v>
      </c>
      <c r="B135" s="264">
        <v>333.45</v>
      </c>
      <c r="C135" s="264">
        <v>289.95999999999998</v>
      </c>
      <c r="D135" s="261"/>
      <c r="E135" s="263">
        <v>530.14</v>
      </c>
      <c r="F135" s="264">
        <v>460.99</v>
      </c>
    </row>
    <row r="136" spans="1:6" ht="12" thickBot="1">
      <c r="A136" s="265">
        <v>325</v>
      </c>
      <c r="B136" s="267">
        <v>420.6</v>
      </c>
      <c r="C136" s="267">
        <v>365.74</v>
      </c>
      <c r="D136" s="268"/>
      <c r="E136" s="266">
        <v>668.72</v>
      </c>
      <c r="F136" s="267">
        <v>581.49</v>
      </c>
    </row>
    <row r="137" spans="1:6">
      <c r="A137" s="319" t="s">
        <v>959</v>
      </c>
      <c r="B137" s="310" t="s">
        <v>988</v>
      </c>
      <c r="C137" s="310"/>
      <c r="D137" s="254"/>
      <c r="E137" s="311" t="s">
        <v>991</v>
      </c>
      <c r="F137" s="310"/>
    </row>
    <row r="138" spans="1:6" ht="12" thickBot="1">
      <c r="A138" s="320"/>
      <c r="B138" s="312" t="s">
        <v>960</v>
      </c>
      <c r="C138" s="312"/>
      <c r="D138" s="255"/>
      <c r="E138" s="313" t="s">
        <v>963</v>
      </c>
      <c r="F138" s="312"/>
    </row>
    <row r="139" spans="1:6" ht="12" thickBot="1">
      <c r="A139" s="321"/>
      <c r="B139" s="257" t="s">
        <v>961</v>
      </c>
      <c r="C139" s="257" t="s">
        <v>962</v>
      </c>
      <c r="D139" s="255"/>
      <c r="E139" s="256" t="s">
        <v>961</v>
      </c>
      <c r="F139" s="257" t="s">
        <v>962</v>
      </c>
    </row>
    <row r="140" spans="1:6">
      <c r="A140" s="258">
        <v>18</v>
      </c>
      <c r="B140" s="260">
        <v>53.89</v>
      </c>
      <c r="C140" s="260">
        <v>46.86</v>
      </c>
      <c r="D140" s="261"/>
      <c r="E140" s="259">
        <v>85.69</v>
      </c>
      <c r="F140" s="260">
        <v>74.510000000000005</v>
      </c>
    </row>
    <row r="141" spans="1:6">
      <c r="A141" s="262">
        <v>21</v>
      </c>
      <c r="B141" s="264">
        <v>55.94</v>
      </c>
      <c r="C141" s="264">
        <v>48.64</v>
      </c>
      <c r="D141" s="261"/>
      <c r="E141" s="263">
        <v>88.92</v>
      </c>
      <c r="F141" s="264">
        <v>77.319999999999993</v>
      </c>
    </row>
    <row r="142" spans="1:6">
      <c r="A142" s="262">
        <v>25</v>
      </c>
      <c r="B142" s="264">
        <v>58.71</v>
      </c>
      <c r="C142" s="264">
        <v>51.05</v>
      </c>
      <c r="D142" s="261"/>
      <c r="E142" s="263">
        <v>93.33</v>
      </c>
      <c r="F142" s="264">
        <v>81.16</v>
      </c>
    </row>
    <row r="143" spans="1:6">
      <c r="A143" s="262">
        <v>27</v>
      </c>
      <c r="B143" s="264">
        <v>60.12</v>
      </c>
      <c r="C143" s="264">
        <v>52.28</v>
      </c>
      <c r="D143" s="261"/>
      <c r="E143" s="263">
        <v>95.6</v>
      </c>
      <c r="F143" s="264">
        <v>83.13</v>
      </c>
    </row>
    <row r="144" spans="1:6">
      <c r="A144" s="262">
        <v>32</v>
      </c>
      <c r="B144" s="264">
        <v>63.73</v>
      </c>
      <c r="C144" s="264">
        <v>55.42</v>
      </c>
      <c r="D144" s="261"/>
      <c r="E144" s="263">
        <v>101.33</v>
      </c>
      <c r="F144" s="264">
        <v>88.11</v>
      </c>
    </row>
    <row r="145" spans="1:6">
      <c r="A145" s="262">
        <v>34</v>
      </c>
      <c r="B145" s="264">
        <v>65.209999999999994</v>
      </c>
      <c r="C145" s="264">
        <v>56.7</v>
      </c>
      <c r="D145" s="261"/>
      <c r="E145" s="263">
        <v>103.66</v>
      </c>
      <c r="F145" s="264">
        <v>90.14</v>
      </c>
    </row>
    <row r="146" spans="1:6">
      <c r="A146" s="262">
        <v>38</v>
      </c>
      <c r="B146" s="264">
        <v>68.2</v>
      </c>
      <c r="C146" s="264">
        <v>59.31</v>
      </c>
      <c r="D146" s="261"/>
      <c r="E146" s="263">
        <v>108.44</v>
      </c>
      <c r="F146" s="264">
        <v>94.3</v>
      </c>
    </row>
    <row r="147" spans="1:6">
      <c r="A147" s="262">
        <v>42</v>
      </c>
      <c r="B147" s="264">
        <v>71.27</v>
      </c>
      <c r="C147" s="264">
        <v>61.97</v>
      </c>
      <c r="D147" s="261"/>
      <c r="E147" s="263">
        <v>113.32</v>
      </c>
      <c r="F147" s="264">
        <v>98.54</v>
      </c>
    </row>
    <row r="148" spans="1:6">
      <c r="A148" s="262">
        <v>45</v>
      </c>
      <c r="B148" s="264">
        <v>73.599999999999994</v>
      </c>
      <c r="C148" s="264">
        <v>64</v>
      </c>
      <c r="D148" s="261"/>
      <c r="E148" s="263">
        <v>117.04</v>
      </c>
      <c r="F148" s="264">
        <v>101.77</v>
      </c>
    </row>
    <row r="149" spans="1:6">
      <c r="A149" s="262">
        <v>48</v>
      </c>
      <c r="B149" s="264">
        <v>76</v>
      </c>
      <c r="C149" s="264">
        <v>66.08</v>
      </c>
      <c r="D149" s="261"/>
      <c r="E149" s="263">
        <v>120.82</v>
      </c>
      <c r="F149" s="264">
        <v>105.06</v>
      </c>
    </row>
    <row r="150" spans="1:6">
      <c r="A150" s="262">
        <v>57</v>
      </c>
      <c r="B150" s="264">
        <v>83.37</v>
      </c>
      <c r="C150" s="264">
        <v>72.489999999999995</v>
      </c>
      <c r="D150" s="261"/>
      <c r="E150" s="263">
        <v>132.54</v>
      </c>
      <c r="F150" s="264">
        <v>115.25</v>
      </c>
    </row>
    <row r="151" spans="1:6">
      <c r="A151" s="262">
        <v>60</v>
      </c>
      <c r="B151" s="264">
        <v>85.89</v>
      </c>
      <c r="C151" s="264">
        <v>74.680000000000007</v>
      </c>
      <c r="D151" s="261"/>
      <c r="E151" s="263">
        <v>136.57</v>
      </c>
      <c r="F151" s="264">
        <v>118.76</v>
      </c>
    </row>
    <row r="152" spans="1:6">
      <c r="A152" s="262">
        <v>76</v>
      </c>
      <c r="B152" s="264">
        <v>100.05</v>
      </c>
      <c r="C152" s="264">
        <v>87</v>
      </c>
      <c r="D152" s="261"/>
      <c r="E152" s="263">
        <v>159.05000000000001</v>
      </c>
      <c r="F152" s="264">
        <v>138.31</v>
      </c>
    </row>
    <row r="153" spans="1:6">
      <c r="A153" s="262">
        <v>89</v>
      </c>
      <c r="B153" s="264">
        <v>112.33</v>
      </c>
      <c r="C153" s="264">
        <v>97.68</v>
      </c>
      <c r="D153" s="261"/>
      <c r="E153" s="263">
        <v>178.58</v>
      </c>
      <c r="F153" s="264">
        <v>155.29</v>
      </c>
    </row>
    <row r="154" spans="1:6">
      <c r="A154" s="262">
        <v>102</v>
      </c>
      <c r="B154" s="264">
        <v>125.33</v>
      </c>
      <c r="C154" s="264">
        <v>108.98</v>
      </c>
      <c r="D154" s="261"/>
      <c r="E154" s="263">
        <v>199.26</v>
      </c>
      <c r="F154" s="264">
        <v>173.27</v>
      </c>
    </row>
    <row r="155" spans="1:6">
      <c r="A155" s="262">
        <v>108</v>
      </c>
      <c r="B155" s="264">
        <v>131.57</v>
      </c>
      <c r="C155" s="264">
        <v>114.41</v>
      </c>
      <c r="D155" s="261"/>
      <c r="E155" s="263">
        <v>209.17</v>
      </c>
      <c r="F155" s="264">
        <v>181.89</v>
      </c>
    </row>
    <row r="156" spans="1:6">
      <c r="A156" s="262">
        <v>114</v>
      </c>
      <c r="B156" s="264">
        <v>137.96</v>
      </c>
      <c r="C156" s="264">
        <v>119.96</v>
      </c>
      <c r="D156" s="261"/>
      <c r="E156" s="263">
        <v>219.33</v>
      </c>
      <c r="F156" s="264">
        <v>190.73</v>
      </c>
    </row>
    <row r="157" spans="1:6">
      <c r="A157" s="262">
        <v>133</v>
      </c>
      <c r="B157" s="264">
        <v>159.19999999999999</v>
      </c>
      <c r="C157" s="264">
        <v>138.43</v>
      </c>
      <c r="D157" s="261"/>
      <c r="E157" s="263">
        <v>253.1</v>
      </c>
      <c r="F157" s="264">
        <v>220.09</v>
      </c>
    </row>
    <row r="158" spans="1:6">
      <c r="A158" s="262">
        <v>140</v>
      </c>
      <c r="B158" s="264">
        <v>167.39</v>
      </c>
      <c r="C158" s="264">
        <v>145.56</v>
      </c>
      <c r="D158" s="261"/>
      <c r="E158" s="263">
        <v>266.14999999999998</v>
      </c>
      <c r="F158" s="264">
        <v>231.43</v>
      </c>
    </row>
    <row r="159" spans="1:6">
      <c r="A159" s="262">
        <v>159</v>
      </c>
      <c r="B159" s="264">
        <v>190.72</v>
      </c>
      <c r="C159" s="264">
        <v>165.84</v>
      </c>
      <c r="D159" s="261"/>
      <c r="E159" s="263">
        <v>303.23</v>
      </c>
      <c r="F159" s="264">
        <v>263.68</v>
      </c>
    </row>
    <row r="160" spans="1:6">
      <c r="A160" s="262">
        <v>168</v>
      </c>
      <c r="B160" s="264">
        <v>202.29</v>
      </c>
      <c r="C160" s="264">
        <v>175.9</v>
      </c>
      <c r="D160" s="261"/>
      <c r="E160" s="263">
        <v>321.63</v>
      </c>
      <c r="F160" s="264">
        <v>279.68</v>
      </c>
    </row>
    <row r="161" spans="1:6">
      <c r="A161" s="262">
        <v>219</v>
      </c>
      <c r="B161" s="264">
        <v>274.32</v>
      </c>
      <c r="C161" s="264">
        <v>238.54</v>
      </c>
      <c r="D161" s="261"/>
      <c r="E161" s="263">
        <v>436.17</v>
      </c>
      <c r="F161" s="264">
        <v>379.28</v>
      </c>
    </row>
    <row r="162" spans="1:6">
      <c r="A162" s="262">
        <v>276</v>
      </c>
      <c r="B162" s="264">
        <v>367.8</v>
      </c>
      <c r="C162" s="264">
        <v>319.83</v>
      </c>
      <c r="D162" s="261"/>
      <c r="E162" s="263">
        <v>584.76</v>
      </c>
      <c r="F162" s="264">
        <v>508.49</v>
      </c>
    </row>
    <row r="163" spans="1:6" ht="12" thickBot="1">
      <c r="A163" s="265">
        <v>325</v>
      </c>
      <c r="B163" s="267">
        <v>459.09</v>
      </c>
      <c r="C163" s="267">
        <v>399.21</v>
      </c>
      <c r="D163" s="268"/>
      <c r="E163" s="266">
        <v>729.91</v>
      </c>
      <c r="F163" s="267">
        <v>634.70000000000005</v>
      </c>
    </row>
    <row r="164" spans="1:6">
      <c r="A164" s="319" t="s">
        <v>959</v>
      </c>
      <c r="B164" s="310" t="s">
        <v>989</v>
      </c>
      <c r="C164" s="310"/>
      <c r="D164" s="254"/>
      <c r="E164" s="311" t="s">
        <v>990</v>
      </c>
      <c r="F164" s="310"/>
    </row>
    <row r="165" spans="1:6" ht="12" thickBot="1">
      <c r="A165" s="320"/>
      <c r="B165" s="312" t="s">
        <v>960</v>
      </c>
      <c r="C165" s="312"/>
      <c r="D165" s="255"/>
      <c r="E165" s="313" t="s">
        <v>963</v>
      </c>
      <c r="F165" s="312"/>
    </row>
    <row r="166" spans="1:6" ht="12" thickBot="1">
      <c r="A166" s="321"/>
      <c r="B166" s="257" t="s">
        <v>961</v>
      </c>
      <c r="C166" s="257" t="s">
        <v>962</v>
      </c>
      <c r="D166" s="255"/>
      <c r="E166" s="256" t="s">
        <v>961</v>
      </c>
      <c r="F166" s="257" t="s">
        <v>962</v>
      </c>
    </row>
    <row r="167" spans="1:6">
      <c r="A167" s="258">
        <v>18</v>
      </c>
      <c r="B167" s="260">
        <v>68.2</v>
      </c>
      <c r="C167" s="260">
        <v>59.31</v>
      </c>
      <c r="D167" s="261"/>
      <c r="E167" s="259">
        <v>108.44</v>
      </c>
      <c r="F167" s="260">
        <v>94.3</v>
      </c>
    </row>
    <row r="168" spans="1:6">
      <c r="A168" s="262">
        <v>21</v>
      </c>
      <c r="B168" s="264">
        <v>70.5</v>
      </c>
      <c r="C168" s="264">
        <v>61.31</v>
      </c>
      <c r="D168" s="261"/>
      <c r="E168" s="263">
        <v>112.08</v>
      </c>
      <c r="F168" s="264">
        <v>97.46</v>
      </c>
    </row>
    <row r="169" spans="1:6">
      <c r="A169" s="262">
        <v>25</v>
      </c>
      <c r="B169" s="264">
        <v>73.599999999999994</v>
      </c>
      <c r="C169" s="264">
        <v>64</v>
      </c>
      <c r="D169" s="261"/>
      <c r="E169" s="263">
        <v>117.04</v>
      </c>
      <c r="F169" s="264">
        <v>101.77</v>
      </c>
    </row>
    <row r="170" spans="1:6">
      <c r="A170" s="262">
        <v>27</v>
      </c>
      <c r="B170" s="264">
        <v>75.19</v>
      </c>
      <c r="C170" s="264">
        <v>65.38</v>
      </c>
      <c r="D170" s="261"/>
      <c r="E170" s="263">
        <v>119.56</v>
      </c>
      <c r="F170" s="264">
        <v>103.96</v>
      </c>
    </row>
    <row r="171" spans="1:6">
      <c r="A171" s="262">
        <v>32</v>
      </c>
      <c r="B171" s="264">
        <v>79.23</v>
      </c>
      <c r="C171" s="264">
        <v>68.89</v>
      </c>
      <c r="D171" s="261"/>
      <c r="E171" s="263">
        <v>125.96</v>
      </c>
      <c r="F171" s="264">
        <v>109.53</v>
      </c>
    </row>
    <row r="172" spans="1:6">
      <c r="A172" s="262">
        <v>34</v>
      </c>
      <c r="B172" s="264">
        <v>80.87</v>
      </c>
      <c r="C172" s="264">
        <v>70.319999999999993</v>
      </c>
      <c r="D172" s="261"/>
      <c r="E172" s="263">
        <v>128.57</v>
      </c>
      <c r="F172" s="264">
        <v>111.8</v>
      </c>
    </row>
    <row r="173" spans="1:6">
      <c r="A173" s="262">
        <v>38</v>
      </c>
      <c r="B173" s="264">
        <v>84.21</v>
      </c>
      <c r="C173" s="264">
        <v>73.22</v>
      </c>
      <c r="D173" s="261"/>
      <c r="E173" s="263">
        <v>133.87</v>
      </c>
      <c r="F173" s="264">
        <v>116.41</v>
      </c>
    </row>
    <row r="174" spans="1:6">
      <c r="A174" s="262">
        <v>42</v>
      </c>
      <c r="B174" s="264">
        <v>87.6</v>
      </c>
      <c r="C174" s="264">
        <v>76.180000000000007</v>
      </c>
      <c r="D174" s="261"/>
      <c r="E174" s="263">
        <v>139.29</v>
      </c>
      <c r="F174" s="264">
        <v>121.12</v>
      </c>
    </row>
    <row r="175" spans="1:6">
      <c r="A175" s="262">
        <v>45</v>
      </c>
      <c r="B175" s="264">
        <v>90.19</v>
      </c>
      <c r="C175" s="264">
        <v>78.430000000000007</v>
      </c>
      <c r="D175" s="261"/>
      <c r="E175" s="263">
        <v>143.41</v>
      </c>
      <c r="F175" s="264">
        <v>124.71</v>
      </c>
    </row>
    <row r="176" spans="1:6">
      <c r="A176" s="262">
        <v>48</v>
      </c>
      <c r="B176" s="264">
        <v>92.84</v>
      </c>
      <c r="C176" s="264">
        <v>80.73</v>
      </c>
      <c r="D176" s="261"/>
      <c r="E176" s="263">
        <v>147.59</v>
      </c>
      <c r="F176" s="264">
        <v>128.34</v>
      </c>
    </row>
    <row r="177" spans="1:6">
      <c r="A177" s="262">
        <v>57</v>
      </c>
      <c r="B177" s="264">
        <v>100.96</v>
      </c>
      <c r="C177" s="264">
        <v>87.79</v>
      </c>
      <c r="D177" s="261"/>
      <c r="E177" s="263">
        <v>160.51</v>
      </c>
      <c r="F177" s="264">
        <v>139.58000000000001</v>
      </c>
    </row>
    <row r="178" spans="1:6">
      <c r="A178" s="262">
        <v>60</v>
      </c>
      <c r="B178" s="264">
        <v>103.75</v>
      </c>
      <c r="C178" s="264">
        <v>90.22</v>
      </c>
      <c r="D178" s="261"/>
      <c r="E178" s="263">
        <v>164.95</v>
      </c>
      <c r="F178" s="264">
        <v>143.43</v>
      </c>
    </row>
    <row r="179" spans="1:6">
      <c r="A179" s="262">
        <v>76</v>
      </c>
      <c r="B179" s="264">
        <v>119.23</v>
      </c>
      <c r="C179" s="264">
        <v>103.68</v>
      </c>
      <c r="D179" s="261"/>
      <c r="E179" s="263">
        <v>189.57</v>
      </c>
      <c r="F179" s="264">
        <v>164.84</v>
      </c>
    </row>
    <row r="180" spans="1:6">
      <c r="A180" s="262">
        <v>89</v>
      </c>
      <c r="B180" s="264">
        <v>132.63</v>
      </c>
      <c r="C180" s="264">
        <v>115.33</v>
      </c>
      <c r="D180" s="261"/>
      <c r="E180" s="263">
        <v>210.85</v>
      </c>
      <c r="F180" s="264">
        <v>183.35</v>
      </c>
    </row>
    <row r="181" spans="1:6">
      <c r="A181" s="262">
        <v>102</v>
      </c>
      <c r="B181" s="264">
        <v>146.72</v>
      </c>
      <c r="C181" s="264">
        <v>127.58</v>
      </c>
      <c r="D181" s="261"/>
      <c r="E181" s="263">
        <v>233.26</v>
      </c>
      <c r="F181" s="264">
        <v>202.83</v>
      </c>
    </row>
    <row r="182" spans="1:6">
      <c r="A182" s="262">
        <v>108</v>
      </c>
      <c r="B182" s="264">
        <v>153.44999999999999</v>
      </c>
      <c r="C182" s="264">
        <v>133.43</v>
      </c>
      <c r="D182" s="261"/>
      <c r="E182" s="263">
        <v>243.99</v>
      </c>
      <c r="F182" s="264">
        <v>212.17</v>
      </c>
    </row>
    <row r="183" spans="1:6">
      <c r="A183" s="262">
        <v>114</v>
      </c>
      <c r="B183" s="264">
        <v>160.35</v>
      </c>
      <c r="C183" s="264">
        <v>139.43</v>
      </c>
      <c r="D183" s="261"/>
      <c r="E183" s="263">
        <v>254.94</v>
      </c>
      <c r="F183" s="264">
        <v>221.69</v>
      </c>
    </row>
    <row r="184" spans="1:6">
      <c r="A184" s="262">
        <v>133</v>
      </c>
      <c r="B184" s="264">
        <v>183.2</v>
      </c>
      <c r="C184" s="264">
        <v>159.30000000000001</v>
      </c>
      <c r="D184" s="261"/>
      <c r="E184" s="263">
        <v>291.26</v>
      </c>
      <c r="F184" s="264">
        <v>253.27</v>
      </c>
    </row>
    <row r="185" spans="1:6">
      <c r="A185" s="262">
        <v>140</v>
      </c>
      <c r="B185" s="264">
        <v>192</v>
      </c>
      <c r="C185" s="264">
        <v>166.95</v>
      </c>
      <c r="D185" s="261"/>
      <c r="E185" s="263">
        <v>305.24</v>
      </c>
      <c r="F185" s="264">
        <v>265.43</v>
      </c>
    </row>
    <row r="186" spans="1:6">
      <c r="A186" s="262">
        <v>159</v>
      </c>
      <c r="B186" s="264">
        <v>216.91</v>
      </c>
      <c r="C186" s="264">
        <v>188.61</v>
      </c>
      <c r="D186" s="261"/>
      <c r="E186" s="263">
        <v>344.86</v>
      </c>
      <c r="F186" s="264">
        <v>299.88</v>
      </c>
    </row>
    <row r="187" spans="1:6">
      <c r="A187" s="262">
        <v>168</v>
      </c>
      <c r="B187" s="264">
        <v>229.24</v>
      </c>
      <c r="C187" s="264">
        <v>199.34</v>
      </c>
      <c r="D187" s="261"/>
      <c r="E187" s="263">
        <v>364.46</v>
      </c>
      <c r="F187" s="264">
        <v>316.92</v>
      </c>
    </row>
    <row r="188" spans="1:6">
      <c r="A188" s="262">
        <v>219</v>
      </c>
      <c r="B188" s="264">
        <v>305.57</v>
      </c>
      <c r="C188" s="264">
        <v>265.70999999999998</v>
      </c>
      <c r="D188" s="261"/>
      <c r="E188" s="263">
        <v>485.83</v>
      </c>
      <c r="F188" s="264">
        <v>422.46</v>
      </c>
    </row>
    <row r="189" spans="1:6">
      <c r="A189" s="262">
        <v>276</v>
      </c>
      <c r="B189" s="264">
        <v>403.85</v>
      </c>
      <c r="C189" s="264">
        <v>351.17</v>
      </c>
      <c r="D189" s="261"/>
      <c r="E189" s="263">
        <v>642.07000000000005</v>
      </c>
      <c r="F189" s="264">
        <v>558.32000000000005</v>
      </c>
    </row>
    <row r="190" spans="1:6" ht="12" thickBot="1">
      <c r="A190" s="265">
        <v>325</v>
      </c>
      <c r="B190" s="267">
        <v>499.26</v>
      </c>
      <c r="C190" s="267">
        <v>434.14</v>
      </c>
      <c r="D190" s="268"/>
      <c r="E190" s="266">
        <v>793.77</v>
      </c>
      <c r="F190" s="267">
        <v>690.23</v>
      </c>
    </row>
  </sheetData>
  <mergeCells count="36">
    <mergeCell ref="A164:A166"/>
    <mergeCell ref="A29:A31"/>
    <mergeCell ref="A56:A58"/>
    <mergeCell ref="A83:A85"/>
    <mergeCell ref="A110:A112"/>
    <mergeCell ref="A137:A139"/>
    <mergeCell ref="E29:F29"/>
    <mergeCell ref="E30:F30"/>
    <mergeCell ref="B3:C3"/>
    <mergeCell ref="B2:C2"/>
    <mergeCell ref="A1:A4"/>
    <mergeCell ref="E2:F2"/>
    <mergeCell ref="E3:F3"/>
    <mergeCell ref="B29:C29"/>
    <mergeCell ref="B30:C30"/>
    <mergeCell ref="B1:F1"/>
    <mergeCell ref="B138:C138"/>
    <mergeCell ref="E138:F138"/>
    <mergeCell ref="B56:C56"/>
    <mergeCell ref="E56:F56"/>
    <mergeCell ref="B57:C57"/>
    <mergeCell ref="E57:F57"/>
    <mergeCell ref="B83:C83"/>
    <mergeCell ref="E83:F83"/>
    <mergeCell ref="B84:C84"/>
    <mergeCell ref="E84:F84"/>
    <mergeCell ref="B164:C164"/>
    <mergeCell ref="E164:F164"/>
    <mergeCell ref="B165:C165"/>
    <mergeCell ref="E165:F165"/>
    <mergeCell ref="B110:C110"/>
    <mergeCell ref="E110:F110"/>
    <mergeCell ref="B111:C111"/>
    <mergeCell ref="E111:F111"/>
    <mergeCell ref="B137:C137"/>
    <mergeCell ref="E137:F137"/>
  </mergeCells>
  <pageMargins left="0.41" right="0.33" top="0.33" bottom="0.2" header="0.35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20"/>
  <sheetViews>
    <sheetView workbookViewId="0">
      <selection activeCell="D15" sqref="D15"/>
    </sheetView>
  </sheetViews>
  <sheetFormatPr defaultRowHeight="15"/>
  <cols>
    <col min="1" max="1" width="38.5703125" bestFit="1" customWidth="1"/>
    <col min="2" max="2" width="13.140625" customWidth="1"/>
    <col min="3" max="4" width="12" style="135" bestFit="1" customWidth="1"/>
  </cols>
  <sheetData>
    <row r="1" spans="1:4" ht="33.75">
      <c r="A1" s="18" t="s">
        <v>2</v>
      </c>
      <c r="B1" s="18" t="s">
        <v>509</v>
      </c>
      <c r="C1" s="37" t="s">
        <v>476</v>
      </c>
      <c r="D1" s="37" t="s">
        <v>271</v>
      </c>
    </row>
    <row r="2" spans="1:4">
      <c r="A2" s="19" t="s">
        <v>272</v>
      </c>
      <c r="B2" s="20">
        <v>3</v>
      </c>
      <c r="C2" s="141">
        <v>410</v>
      </c>
      <c r="D2" s="142">
        <v>450</v>
      </c>
    </row>
    <row r="3" spans="1:4">
      <c r="A3" s="19" t="s">
        <v>498</v>
      </c>
      <c r="B3" s="20">
        <v>3</v>
      </c>
      <c r="C3" s="141">
        <v>510</v>
      </c>
      <c r="D3" s="142">
        <v>560</v>
      </c>
    </row>
    <row r="4" spans="1:4">
      <c r="A4" s="19" t="s">
        <v>740</v>
      </c>
      <c r="B4" s="20">
        <v>3</v>
      </c>
      <c r="C4" s="141">
        <v>640</v>
      </c>
      <c r="D4" s="142">
        <v>700</v>
      </c>
    </row>
    <row r="5" spans="1:4">
      <c r="A5" s="19" t="s">
        <v>741</v>
      </c>
      <c r="B5" s="20">
        <v>3</v>
      </c>
      <c r="C5" s="141">
        <v>755</v>
      </c>
      <c r="D5" s="142">
        <v>830</v>
      </c>
    </row>
    <row r="6" spans="1:4">
      <c r="A6" s="19" t="s">
        <v>742</v>
      </c>
      <c r="B6" s="20">
        <v>3</v>
      </c>
      <c r="C6" s="141">
        <v>845</v>
      </c>
      <c r="D6" s="142">
        <v>930</v>
      </c>
    </row>
    <row r="7" spans="1:4">
      <c r="A7" s="19" t="s">
        <v>273</v>
      </c>
      <c r="B7" s="20">
        <v>3</v>
      </c>
      <c r="C7" s="141">
        <v>950</v>
      </c>
      <c r="D7" s="142">
        <v>1050</v>
      </c>
    </row>
    <row r="8" spans="1:4">
      <c r="A8" s="19" t="s">
        <v>274</v>
      </c>
      <c r="B8" s="20">
        <v>3</v>
      </c>
      <c r="C8" s="141">
        <v>1050</v>
      </c>
      <c r="D8" s="142">
        <v>1160</v>
      </c>
    </row>
    <row r="9" spans="1:4">
      <c r="A9" s="19" t="s">
        <v>275</v>
      </c>
      <c r="B9" s="20">
        <v>3</v>
      </c>
      <c r="C9" s="141">
        <v>1450</v>
      </c>
      <c r="D9" s="142">
        <v>1575</v>
      </c>
    </row>
    <row r="10" spans="1:4">
      <c r="A10" s="19" t="s">
        <v>276</v>
      </c>
      <c r="B10" s="20">
        <v>3</v>
      </c>
      <c r="C10" s="142" t="s">
        <v>499</v>
      </c>
      <c r="D10" s="142" t="s">
        <v>499</v>
      </c>
    </row>
    <row r="11" spans="1:4">
      <c r="A11" s="19" t="s">
        <v>277</v>
      </c>
      <c r="B11" s="20">
        <v>3</v>
      </c>
      <c r="C11" s="142" t="s">
        <v>499</v>
      </c>
      <c r="D11" s="142" t="s">
        <v>499</v>
      </c>
    </row>
    <row r="12" spans="1:4">
      <c r="A12" s="19" t="s">
        <v>1037</v>
      </c>
      <c r="B12" s="20">
        <v>3</v>
      </c>
      <c r="C12" s="141">
        <v>545</v>
      </c>
      <c r="D12" s="142">
        <v>600</v>
      </c>
    </row>
    <row r="13" spans="1:4">
      <c r="A13" s="19" t="s">
        <v>743</v>
      </c>
      <c r="B13" s="20">
        <v>3</v>
      </c>
      <c r="C13" s="141">
        <v>825</v>
      </c>
      <c r="D13" s="142">
        <v>910</v>
      </c>
    </row>
    <row r="14" spans="1:4">
      <c r="A14" s="19" t="s">
        <v>744</v>
      </c>
      <c r="B14" s="20">
        <v>3</v>
      </c>
      <c r="C14" s="141">
        <v>975</v>
      </c>
      <c r="D14" s="142">
        <v>1070</v>
      </c>
    </row>
    <row r="15" spans="1:4">
      <c r="A15" s="19" t="s">
        <v>745</v>
      </c>
      <c r="B15" s="20">
        <v>3</v>
      </c>
      <c r="C15" s="141">
        <v>1135</v>
      </c>
      <c r="D15" s="142">
        <v>1250</v>
      </c>
    </row>
    <row r="16" spans="1:4">
      <c r="A16" s="19" t="s">
        <v>278</v>
      </c>
      <c r="B16" s="20">
        <v>3</v>
      </c>
      <c r="C16" s="141">
        <v>1260</v>
      </c>
      <c r="D16" s="142">
        <v>1390</v>
      </c>
    </row>
    <row r="17" spans="1:4">
      <c r="A17" s="19" t="s">
        <v>279</v>
      </c>
      <c r="B17" s="20">
        <v>3</v>
      </c>
      <c r="C17" s="141">
        <v>1350</v>
      </c>
      <c r="D17" s="142">
        <v>1480</v>
      </c>
    </row>
    <row r="18" spans="1:4">
      <c r="A18" s="19" t="s">
        <v>280</v>
      </c>
      <c r="B18" s="20">
        <v>3</v>
      </c>
      <c r="C18" s="141">
        <v>1875</v>
      </c>
      <c r="D18" s="142">
        <v>2065</v>
      </c>
    </row>
    <row r="19" spans="1:4">
      <c r="A19" s="19" t="s">
        <v>281</v>
      </c>
      <c r="B19" s="20">
        <v>3</v>
      </c>
      <c r="C19" s="142" t="s">
        <v>499</v>
      </c>
      <c r="D19" s="142" t="s">
        <v>499</v>
      </c>
    </row>
    <row r="20" spans="1:4">
      <c r="A20" s="19" t="s">
        <v>282</v>
      </c>
      <c r="B20" s="20">
        <v>3</v>
      </c>
      <c r="C20" s="142" t="s">
        <v>499</v>
      </c>
      <c r="D20" s="142" t="s">
        <v>499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Газ.</vt:lpstr>
      <vt:lpstr>Физ.</vt:lpstr>
      <vt:lpstr>Хим.</vt:lpstr>
      <vt:lpstr>Каучук</vt:lpstr>
      <vt:lpstr>Труб. изол.</vt:lpstr>
      <vt:lpstr>Труб.ппу</vt:lpstr>
      <vt:lpstr>труб.базальт</vt:lpstr>
      <vt:lpstr>труб.ппс</vt:lpstr>
      <vt:lpstr>опалубка</vt:lpstr>
      <vt:lpstr>Аксесуары</vt:lpstr>
      <vt:lpstr>ленты оконные</vt:lpstr>
      <vt:lpstr>Утеплители</vt:lpstr>
      <vt:lpstr>Гидроизоляция</vt:lpstr>
      <vt:lpstr>Коврики</vt:lpstr>
      <vt:lpstr>вибро изоляция</vt:lpstr>
      <vt:lpstr>ева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</dc:creator>
  <cp:lastModifiedBy>vladimir</cp:lastModifiedBy>
  <cp:lastPrinted>2017-08-15T15:21:54Z</cp:lastPrinted>
  <dcterms:created xsi:type="dcterms:W3CDTF">2014-04-22T12:33:25Z</dcterms:created>
  <dcterms:modified xsi:type="dcterms:W3CDTF">2017-08-30T07:55:39Z</dcterms:modified>
</cp:coreProperties>
</file>